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еречень 27,98" sheetId="4" r:id="rId1"/>
    <sheet name="Лист1" sheetId="5" r:id="rId2"/>
  </sheets>
  <calcPr calcId="124519"/>
</workbook>
</file>

<file path=xl/calcChain.xml><?xml version="1.0" encoding="utf-8"?>
<calcChain xmlns="http://schemas.openxmlformats.org/spreadsheetml/2006/main">
  <c r="E14" i="4"/>
  <c r="E27"/>
  <c r="E28"/>
  <c r="E29"/>
  <c r="E30"/>
  <c r="E42"/>
  <c r="E44"/>
  <c r="E45"/>
  <c r="E48"/>
  <c r="E51"/>
  <c r="E54"/>
  <c r="E64"/>
  <c r="E72"/>
  <c r="H72" s="1"/>
  <c r="I72" s="1"/>
  <c r="E73"/>
  <c r="H73" s="1"/>
  <c r="I73" s="1"/>
  <c r="E77"/>
  <c r="E78"/>
  <c r="E108"/>
  <c r="G31"/>
  <c r="G106"/>
  <c r="E106"/>
  <c r="I79"/>
  <c r="E6"/>
  <c r="E10"/>
  <c r="E85"/>
  <c r="E86"/>
  <c r="E87"/>
  <c r="E88"/>
  <c r="E90"/>
  <c r="E91"/>
  <c r="E94"/>
  <c r="E95"/>
  <c r="E96"/>
  <c r="E97"/>
  <c r="E98"/>
  <c r="E99"/>
  <c r="E101"/>
  <c r="E102"/>
  <c r="E104"/>
  <c r="E103"/>
  <c r="E89"/>
  <c r="E12"/>
  <c r="E13"/>
  <c r="E17"/>
  <c r="E18"/>
  <c r="E20"/>
  <c r="E21"/>
  <c r="E24"/>
  <c r="E25"/>
  <c r="E31"/>
  <c r="E33"/>
  <c r="E34"/>
  <c r="E35"/>
  <c r="E37"/>
  <c r="E38"/>
  <c r="E39"/>
  <c r="E40"/>
  <c r="E52"/>
  <c r="E53"/>
  <c r="E56"/>
  <c r="E57"/>
  <c r="E58"/>
  <c r="E59"/>
  <c r="E63"/>
  <c r="E61"/>
  <c r="E62"/>
  <c r="E65"/>
  <c r="E66"/>
  <c r="E68"/>
  <c r="E69"/>
  <c r="E75"/>
  <c r="E74"/>
  <c r="I82"/>
  <c r="H80"/>
  <c r="G99"/>
  <c r="H110"/>
  <c r="H109" s="1"/>
  <c r="G110"/>
  <c r="E110"/>
  <c r="G108"/>
  <c r="H108" s="1"/>
  <c r="G104"/>
  <c r="H104" s="1"/>
  <c r="I104" s="1"/>
  <c r="G103"/>
  <c r="H103" s="1"/>
  <c r="I103" s="1"/>
  <c r="G102"/>
  <c r="H102" s="1"/>
  <c r="I102" s="1"/>
  <c r="G101"/>
  <c r="H101" s="1"/>
  <c r="I101" s="1"/>
  <c r="G98"/>
  <c r="H98" s="1"/>
  <c r="I98" s="1"/>
  <c r="G97"/>
  <c r="H97" s="1"/>
  <c r="I97" s="1"/>
  <c r="G96"/>
  <c r="H96" s="1"/>
  <c r="I96" s="1"/>
  <c r="G95"/>
  <c r="H95" s="1"/>
  <c r="I95" s="1"/>
  <c r="G94"/>
  <c r="H94" s="1"/>
  <c r="I94" s="1"/>
  <c r="G91"/>
  <c r="H91" s="1"/>
  <c r="I91" s="1"/>
  <c r="G90"/>
  <c r="H90" s="1"/>
  <c r="I90" s="1"/>
  <c r="G89"/>
  <c r="H89" s="1"/>
  <c r="I89" s="1"/>
  <c r="G88"/>
  <c r="H88" s="1"/>
  <c r="I88" s="1"/>
  <c r="G87"/>
  <c r="H87" s="1"/>
  <c r="I87" s="1"/>
  <c r="G86"/>
  <c r="H86" s="1"/>
  <c r="I86" s="1"/>
  <c r="G85"/>
  <c r="H85" s="1"/>
  <c r="G78"/>
  <c r="H78" s="1"/>
  <c r="I78" s="1"/>
  <c r="G77"/>
  <c r="H77" s="1"/>
  <c r="G75"/>
  <c r="H75" s="1"/>
  <c r="I75" s="1"/>
  <c r="G74"/>
  <c r="H74" s="1"/>
  <c r="G70"/>
  <c r="E70"/>
  <c r="G69"/>
  <c r="G68"/>
  <c r="H68" s="1"/>
  <c r="I68" s="1"/>
  <c r="G66"/>
  <c r="H66" s="1"/>
  <c r="I66" s="1"/>
  <c r="G65"/>
  <c r="H65" s="1"/>
  <c r="I65" s="1"/>
  <c r="G64"/>
  <c r="H64" s="1"/>
  <c r="I64" s="1"/>
  <c r="G63"/>
  <c r="H63" s="1"/>
  <c r="I63" s="1"/>
  <c r="G62"/>
  <c r="H62" s="1"/>
  <c r="I62" s="1"/>
  <c r="G61"/>
  <c r="H61" s="1"/>
  <c r="I61" s="1"/>
  <c r="G59"/>
  <c r="H59" s="1"/>
  <c r="I59" s="1"/>
  <c r="G58"/>
  <c r="H58" s="1"/>
  <c r="I58" s="1"/>
  <c r="G57"/>
  <c r="H57" s="1"/>
  <c r="I57" s="1"/>
  <c r="G56"/>
  <c r="H56" s="1"/>
  <c r="I56" s="1"/>
  <c r="G54"/>
  <c r="H54" s="1"/>
  <c r="I54" s="1"/>
  <c r="G53"/>
  <c r="H53" s="1"/>
  <c r="I53" s="1"/>
  <c r="G52"/>
  <c r="H52" s="1"/>
  <c r="I52" s="1"/>
  <c r="G51"/>
  <c r="H51" s="1"/>
  <c r="G48"/>
  <c r="H48" s="1"/>
  <c r="I48" s="1"/>
  <c r="G47"/>
  <c r="E47"/>
  <c r="G45"/>
  <c r="H45" s="1"/>
  <c r="I45" s="1"/>
  <c r="G44"/>
  <c r="H44" s="1"/>
  <c r="I44" s="1"/>
  <c r="J44" s="1"/>
  <c r="G42"/>
  <c r="H42" s="1"/>
  <c r="I42" s="1"/>
  <c r="J42" s="1"/>
  <c r="G40"/>
  <c r="H40" s="1"/>
  <c r="I40" s="1"/>
  <c r="G39"/>
  <c r="H39" s="1"/>
  <c r="I39" s="1"/>
  <c r="G38"/>
  <c r="H38" s="1"/>
  <c r="I38" s="1"/>
  <c r="G37"/>
  <c r="H37" s="1"/>
  <c r="I37" s="1"/>
  <c r="G35"/>
  <c r="H35" s="1"/>
  <c r="I35" s="1"/>
  <c r="G34"/>
  <c r="H34" s="1"/>
  <c r="I34" s="1"/>
  <c r="G33"/>
  <c r="H33" s="1"/>
  <c r="I33" s="1"/>
  <c r="G30"/>
  <c r="H30" s="1"/>
  <c r="I30" s="1"/>
  <c r="G29"/>
  <c r="H29" s="1"/>
  <c r="I29" s="1"/>
  <c r="G28"/>
  <c r="H28" s="1"/>
  <c r="I28" s="1"/>
  <c r="G27"/>
  <c r="H27" s="1"/>
  <c r="I27" s="1"/>
  <c r="G25"/>
  <c r="H25" s="1"/>
  <c r="I25" s="1"/>
  <c r="G24"/>
  <c r="H24" s="1"/>
  <c r="I24" s="1"/>
  <c r="E22"/>
  <c r="H22" s="1"/>
  <c r="I22" s="1"/>
  <c r="G21"/>
  <c r="H21" s="1"/>
  <c r="I21" s="1"/>
  <c r="G20"/>
  <c r="H20" s="1"/>
  <c r="I20" s="1"/>
  <c r="G18"/>
  <c r="H18" s="1"/>
  <c r="I18" s="1"/>
  <c r="G17"/>
  <c r="H17" s="1"/>
  <c r="I17" s="1"/>
  <c r="G15"/>
  <c r="E15"/>
  <c r="G14"/>
  <c r="H14" s="1"/>
  <c r="I14" s="1"/>
  <c r="G13"/>
  <c r="H13" s="1"/>
  <c r="I13" s="1"/>
  <c r="G12"/>
  <c r="H12" s="1"/>
  <c r="I12" s="1"/>
  <c r="J16" s="1"/>
  <c r="G10"/>
  <c r="H10" s="1"/>
  <c r="I10" s="1"/>
  <c r="G6"/>
  <c r="H6" s="1"/>
  <c r="H47"/>
  <c r="I47" s="1"/>
  <c r="J47" s="1"/>
  <c r="H70"/>
  <c r="I70" s="1"/>
  <c r="H15" l="1"/>
  <c r="I15" s="1"/>
  <c r="I110"/>
  <c r="H106"/>
  <c r="I106" s="1"/>
  <c r="J40"/>
  <c r="H69"/>
  <c r="I69" s="1"/>
  <c r="H99"/>
  <c r="I99" s="1"/>
  <c r="H31"/>
  <c r="I31" s="1"/>
  <c r="F71"/>
  <c r="H49"/>
  <c r="I51"/>
  <c r="I74"/>
  <c r="J75" s="1"/>
  <c r="H71"/>
  <c r="H76"/>
  <c r="J77"/>
  <c r="I77"/>
  <c r="K107"/>
  <c r="I85"/>
  <c r="J89" s="1"/>
  <c r="J18"/>
  <c r="J21"/>
  <c r="J25"/>
  <c r="J31"/>
  <c r="J35"/>
  <c r="J107"/>
  <c r="H4"/>
  <c r="I6"/>
  <c r="J11" s="1"/>
  <c r="K48" s="1"/>
  <c r="H107"/>
  <c r="H83" s="1"/>
  <c r="I108"/>
  <c r="J70" l="1"/>
  <c r="J54"/>
  <c r="H136"/>
  <c r="I136" s="1"/>
</calcChain>
</file>

<file path=xl/sharedStrings.xml><?xml version="1.0" encoding="utf-8"?>
<sst xmlns="http://schemas.openxmlformats.org/spreadsheetml/2006/main" count="247" uniqueCount="182">
  <si>
    <t xml:space="preserve">№ </t>
  </si>
  <si>
    <t>Наименование работы, услуги</t>
  </si>
  <si>
    <t>Периодичность</t>
  </si>
  <si>
    <t>Периодичность в год</t>
  </si>
  <si>
    <t>Объем работ на год</t>
  </si>
  <si>
    <t>Расценка, руб.</t>
  </si>
  <si>
    <t>Сумма в год, тыс. руб.</t>
  </si>
  <si>
    <t>Планово-договорная стоимость работ в месяц с 1 м. кв.(руб)</t>
  </si>
  <si>
    <t>1. Работы, необходимые для надлежащего содержания несущих конструкций (фундаментов, стен, колонн и столбов, перекрытий ипокрытий, балок, ригелей, лестниц, несущих элементов крыш) и ненесущих конструкций (перегородок, внутренней отделки, полов)многоквартирного дома</t>
  </si>
  <si>
    <t>1.1. Работы, выполняемые в отношении всех видов фундаментов:</t>
  </si>
  <si>
    <t>Проверка соответствия параметров вертикальной планировки территории вокруг здания проектным параметрам</t>
  </si>
  <si>
    <t>2 раза в год</t>
  </si>
  <si>
    <t>Проверка технического состояния видимых частей конструкций с выявлением:</t>
  </si>
  <si>
    <t>1.признаков неравномерной осадки фундамента</t>
  </si>
  <si>
    <t>2.коррозии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</si>
  <si>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состояния гидроизоляции фундаментов и систем водоотвода фундамента.</t>
  </si>
  <si>
    <t>1.2. Работы, выполняемые в здании с подвалами:</t>
  </si>
  <si>
    <t xml:space="preserve">проверка температурно-влажностного режима подвальных помещений </t>
  </si>
  <si>
    <t xml:space="preserve">проверка состояния помещений подвалов, входов в подвалы </t>
  </si>
  <si>
    <t xml:space="preserve">контроль за состоянием дверей подвалов, запорных устройств на них. Устранение выявленных неисправностей. </t>
  </si>
  <si>
    <t>1 раз в неделю</t>
  </si>
  <si>
    <t xml:space="preserve">уборка подвала от мусора </t>
  </si>
  <si>
    <t>по необходимости но не мение 1 раза в год</t>
  </si>
  <si>
    <t>1.3. Работы, выполняемые для надлежащего содержания стен многоквартирного дома: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</si>
  <si>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</si>
  <si>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повреждений, наличия и характера трещин, выветривания, отклонения от вертикали и выпучивания отдельных участков стен</t>
  </si>
  <si>
    <t>1.4. Работы, выполняемые в целях надлежащего содержания перекрытий и покрытий многоквартирного дома: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</si>
  <si>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 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</si>
  <si>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сборных железобетонных плит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</si>
  <si>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</si>
  <si>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 Работы, выполняемые в целях надлежащего содержания балок (ригелей) перекрытий и покрытий многоквартирного дома: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</si>
  <si>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</si>
  <si>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</si>
  <si>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1.6. Работы, выполняемые в целях надлежащего содержания крыш многоквартирного дома:</t>
  </si>
  <si>
    <t xml:space="preserve">проверка кровли на отсутствие протечек </t>
  </si>
  <si>
    <t>выявление деформации и повреждений несущих кровельных конструкций, креплений элементов несущих конструкций крыши, выходов на крыши, осадочных и температурных швов</t>
  </si>
  <si>
    <t>проверка состояния защитных бетонных плит и ограждений,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</si>
  <si>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</si>
  <si>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по необходимости но не мение 2 раз в год</t>
  </si>
  <si>
    <t xml:space="preserve">проверка и при необходимости очистка кровли от скопления снега и наледи </t>
  </si>
  <si>
    <t>по необходимости но не мение 12 раз в год</t>
  </si>
  <si>
    <t>1.7. Работы, выполняемые в целях надлежащего содержания лестниц, покрытий полов многоквартирного дома: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</si>
  <si>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</si>
  <si>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</si>
  <si>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проверка состояния основания, поверхностного слоя</t>
  </si>
  <si>
    <t>1.8. Работы, выполняемые в целях надлежащего содержания фасадов многоквартирного дома:</t>
  </si>
  <si>
    <t>контроль состояния и работоспособности подсветки входов в подъезды (домовые знаки и т.д.)</t>
  </si>
  <si>
    <t>по необходимости но не мение 2 раза в год</t>
  </si>
  <si>
    <t>выявление нарушений и эксплуатационных качеств несущих конструкций, гидроизоляции, на болконах, лоджиях</t>
  </si>
  <si>
    <t xml:space="preserve">контроль состояния отдельных элементов крылец и зонтов над входами в здание, в подвалы </t>
  </si>
  <si>
    <t>контроль состояния плотности притворов входных дверей, самозакрывающихся устройств (доводчики, пружины)</t>
  </si>
  <si>
    <t>1.9 . Работы, выполняемые в целях надлежащего содержания перегородок в многоквартирного дома: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</si>
  <si>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дверными коробками, в местах установки  и прохождения различных трубопроводов</t>
  </si>
  <si>
    <t>1.10. Работы, выполняемые в целях надлежащего содержания внутренней отделки многоквартирного дома:</t>
  </si>
  <si>
    <t xml:space="preserve">проверка состояния внутренней отделки. 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</si>
  <si>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устранение нарушений</t>
  </si>
  <si>
    <t xml:space="preserve">по необходимости </t>
  </si>
  <si>
    <t>1.11 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</si>
  <si>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</si>
  <si>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</si>
  <si>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по необходимости  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</si>
  <si>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</si>
  <si>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 Работы, выполняемые в целях надлежащего содержания систем вентиляции многоквартирного дома:</t>
  </si>
  <si>
    <t xml:space="preserve">устранение неплотностей в вентиляционных каналах и шахтах, устранение засоров в каналах </t>
  </si>
  <si>
    <t xml:space="preserve"> проверка вентканалов</t>
  </si>
  <si>
    <t>1 раз в год</t>
  </si>
  <si>
    <t xml:space="preserve"> проверка дымоходов</t>
  </si>
  <si>
    <t xml:space="preserve">устранение неплотностей в дымоходах, устранение засоров в дымоходах </t>
  </si>
  <si>
    <t>2.2. Работы, выполняемые в целях надлежащего содержания индивидуального теплового пункта в многоквартирном доме:</t>
  </si>
  <si>
    <t>проверка исправности и работоспособности оборудования, выполнение наладочных  на индивидуальном тепловом пункте в многоквартирном доме(ревизия)</t>
  </si>
  <si>
    <t>выполнение  ремонтных работ на индивидуальном тепловом пункте в многоквартирном доме</t>
  </si>
  <si>
    <t xml:space="preserve">постоянный контроль параметров теплоносителя (давления, температуры) и незамедлительное принятие мер к восстановлению требуемых параметров отопления и герметичности оборудования </t>
  </si>
  <si>
    <t xml:space="preserve">гидравлические испытания оборудования индивидуального теплового пункта </t>
  </si>
  <si>
    <t>2.3. Общие работы, выполняемые для надлежащего содержания систем водоснабжения (холодного и горячего), отопления и водоотведения в многоквартирном доме</t>
  </si>
  <si>
    <t>проверка исправности, работоспособности, регулировка и техническое обслуживание, запорной арматуры, контрольноизмерительных приборов, элементов, скрытых от постоянного наблюдения (разводящих трубопроводов и оборудования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</si>
  <si>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</si>
  <si>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 xml:space="preserve">контроль состояния и замена неисправных контрольно-измерительных приборов (манометров, термометров и т.п.) </t>
  </si>
  <si>
    <t xml:space="preserve"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 </t>
  </si>
  <si>
    <t>по необходимости</t>
  </si>
  <si>
    <t>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</si>
  <si>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 трубопроводов и соединительных элементов , инженерных сетей, в том числе и канализационных вытяжек</t>
  </si>
  <si>
    <t>1 раз в месяц</t>
  </si>
  <si>
    <t>2.4. Работы, выполняемые в целях надлежащего содержания систем теплоснабжения (отопление) в многоквартирном доме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</si>
  <si>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</si>
  <si>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 xml:space="preserve">удаление воздуха из системы отопления </t>
  </si>
  <si>
    <t>1 раз в год (и по необходимости)</t>
  </si>
  <si>
    <t>промывка централизованных систем отопления для удаления накипно-коррозионных отложений</t>
  </si>
  <si>
    <t>1 раз в год лет</t>
  </si>
  <si>
    <t>2.5. Работы, выполняемые в целях надлежащего содержания электрооборудования в многоквартирном доме</t>
  </si>
  <si>
    <t xml:space="preserve">проверка заземления оболочки электрокабеля, оборудования, замеры сопротивления изоляции проводов </t>
  </si>
  <si>
    <t>1 раз в 3года</t>
  </si>
  <si>
    <t xml:space="preserve">проверка и обеспечение работоспособности устройств защитного отключения </t>
  </si>
  <si>
    <t>замена ламп,светодиодных светильников</t>
  </si>
  <si>
    <t>проверка исправности, 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</si>
  <si>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по необходимостино не мение 2 раз в год</t>
  </si>
  <si>
    <t>2.6. Работы, выполняемые в целях надлежащего содержания фасадного и внутридомового газопровода, систем внутридомового газового оборудования относящегося к общему имуществу многоквартирного дома</t>
  </si>
  <si>
    <t>организация проверки состояния системы внутридомового газового оборудования и ее отдельных элементов</t>
  </si>
  <si>
    <t xml:space="preserve">Аварийно-диспетчерское обеспечение внутридомового газового оборудования </t>
  </si>
  <si>
    <t>365 дней (круглосуточно)</t>
  </si>
  <si>
    <t>заполняем данные поадресно</t>
  </si>
  <si>
    <t>2.7. Работы, выполняемые в целях надлежащего содержания   относящегося к общему имуществу многоквартирного дома</t>
  </si>
  <si>
    <t xml:space="preserve"> Диагностики  инженерных систем входящих в состав общего имущества (оборудования и сетей газоснабжения,электроснабщения, водоснабжения, отопления, водоотведения, дымоходов и вентканалов)</t>
  </si>
  <si>
    <t>3. Работы и услуги по содержанию иного общего имущества в многоквартирном доме</t>
  </si>
  <si>
    <t>3.1. Работы по содержанию помещений, входящих в состав общего имущества в многоквартирном доме:</t>
  </si>
  <si>
    <t>влажное подметание лестничных клеток  до " почтовых ящиков"</t>
  </si>
  <si>
    <t>247 раз в год</t>
  </si>
  <si>
    <t>влажное подметание лестничных клеток выше " почтовых ящиков"</t>
  </si>
  <si>
    <t>52 раза в год</t>
  </si>
  <si>
    <t>мытье лестничных площадок и маршей до " почтовых ящиков"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</si>
  <si>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</si>
  <si>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12 раз в год</t>
  </si>
  <si>
    <t xml:space="preserve">проведение дератизации помещений, входящих в состав общего имущества в многоквартирном доме </t>
  </si>
  <si>
    <t xml:space="preserve"> 
по необходимости 
но не менее 2 раз в год</t>
  </si>
  <si>
    <t xml:space="preserve">проведение дезинсекции помещений, входящих в состав общего имущества в многоквартирном доме </t>
  </si>
  <si>
    <t>3.2. Работы по содержанию земельного участка, на котором расположен многоквартирный дом, с элементами озеленения и благоустройства, иными объектами,</t>
  </si>
  <si>
    <t>предназначенными для обслуживания и эксплуатации этого дома (далее - придомовая территория), в холодный период года:</t>
  </si>
  <si>
    <t xml:space="preserve">сдвигание  снега и очистка придомовой территории от снега и льда при наличии колейности свыше 5 см </t>
  </si>
  <si>
    <t xml:space="preserve"> 
по необходимости 
но не менее 120 раз в год</t>
  </si>
  <si>
    <t xml:space="preserve">очистка придомовой территории от снега наносного происхождения (или подметание такой территории, свободной от снежного покрова) </t>
  </si>
  <si>
    <t>по необходимости но не менее 120 раз</t>
  </si>
  <si>
    <t xml:space="preserve">пескоподсыпка при наличии наледи и льда </t>
  </si>
  <si>
    <r>
      <rPr>
        <sz val="6"/>
        <rFont val="Times New Roman"/>
        <family val="1"/>
        <charset val="204"/>
      </rPr>
      <t>очистка от мусора урн, установленных возле подъездов, у</t>
    </r>
    <r>
      <rPr>
        <sz val="6"/>
        <color indexed="8"/>
        <rFont val="Times New Roman"/>
        <family val="1"/>
        <charset val="204"/>
      </rPr>
      <t>борка контейнерных площадок, расположенных на придомовой территории общего имущества многоквартирного дома</t>
    </r>
  </si>
  <si>
    <t>123 раз в год</t>
  </si>
  <si>
    <t>уборка крыльца и площадки перед входом в подъезд от снега и наледи</t>
  </si>
  <si>
    <t>3.3. Работы по содержанию придомовой территории в теплый период года:</t>
  </si>
  <si>
    <t xml:space="preserve">уборка придомовой территории </t>
  </si>
  <si>
    <r>
      <rPr>
        <sz val="6"/>
        <rFont val="Times New Roman"/>
        <family val="1"/>
        <charset val="204"/>
      </rPr>
      <t>очистка от мусора урн, установленных возле подъездов, уборка контейнерных площадок, распол</t>
    </r>
    <r>
      <rPr>
        <sz val="6"/>
        <color indexed="8"/>
        <rFont val="Times New Roman"/>
        <family val="1"/>
        <charset val="204"/>
      </rPr>
      <t>оженных на территории общего имущества многоквартирного дома</t>
    </r>
  </si>
  <si>
    <t xml:space="preserve">уборка газонов </t>
  </si>
  <si>
    <t xml:space="preserve">уборка крыльца и площадки перед входом в подъезд </t>
  </si>
  <si>
    <t>3.5.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</si>
  <si>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оперативно-диспетчерской обслуживание (Устранение аварии на внутридомовых инженерных сетях при сроке эксплуатации многоквартирного дома ) </t>
  </si>
  <si>
    <t xml:space="preserve">365 дней </t>
  </si>
  <si>
    <t>по необходимости но не мение 20 раза в год</t>
  </si>
  <si>
    <t>Внеплановый ремонт, проводимый в целях устранения повреждений общего имущества многоквартирного дома, для предупреждения возникновения аварийных ситуаций  или их локализации и ликвидации, а также исполнения предписаний контролирующих и (или) надзорных органов, решений судов в части выполнения работ по ремонту общего имущества в установленный законом срок.</t>
  </si>
  <si>
    <t>Перечень услуг и работ, необходимых для обеспечения надлежащего содержания общего имущества в многоквартирном доме  выполняемых за счет платы на управление многоквартирным  домом.</t>
  </si>
  <si>
    <t>Часть себестоимости работ, представляющая собой совокупность затрат, связанных с созданием необходимых условий для выполнения строительных, ремонтно-строительных и пусконаладочных работ, а также их организацией, управлением и обслуживанием, учтенная в планово-договорной стоимости работ по содержанию и ремонту общего имущества многоквартирного  дома</t>
  </si>
  <si>
    <t>Хранение и ведение технической документации.</t>
  </si>
  <si>
    <t>Осуществление планового надзора за техническим состоянием объектов, переданных в управление, обеспечение их содержания и ремонта в соответствии с действующими нормативно-техническими требованиями.</t>
  </si>
  <si>
    <t xml:space="preserve">247 дней </t>
  </si>
  <si>
    <t>Организация работ по обследованию объектов с целью определения их технической готовности к эксплуатации (в том числе к сезонной), пригодности для проживания, необходимости проведения текущего и капитального ремонта.</t>
  </si>
  <si>
    <t>Заключение договоров с подрядными организациями на выполнение работ по содержанию и ремонту многоквартирного дома.</t>
  </si>
  <si>
    <t>ежегодно</t>
  </si>
  <si>
    <t>Осуществление контроля за качеством текущего ремонта, технического обслуживания и санитарного содержания многоквартирного дома и придомовых территорий.</t>
  </si>
  <si>
    <t>Обеспечение оперативного устранения аварий на системах санитарно-технического, инженерного и иного оборудования.</t>
  </si>
  <si>
    <t>Подготовка предложений о проведении капитального ремонта.</t>
  </si>
  <si>
    <t>Начисление, сбор, расщепление и пересчёт платежей Собственникам помещений за услугами и работы по управлению многоквартирным домом, содержанию, текущему  ремонту общего имущества и прочие услуги, проведение текущей сверки расчётов.</t>
  </si>
  <si>
    <t>Формирование и выпуск  и доставка платежных документов (квитанций).</t>
  </si>
  <si>
    <t>Обработка бухгалтерской, технической и прочей документации.</t>
  </si>
  <si>
    <t>Разработка проекта готовой сметы на содержание и ремонт жилищного фонда и объектов внешнего благоустройства, включающей детальную информацию о предполагаемых доходах и ожидаемых расходах;</t>
  </si>
  <si>
    <t>Подготовка смет и технической документации по ремонтным и эксплуатационным работам и по другим видам деятельности, предусмотренным договором.</t>
  </si>
  <si>
    <t>Ведение учёта выполненных работ по обслуживанию и ремонту многоквартирного дома и придомовой территории.</t>
  </si>
  <si>
    <t>Подготовка отчётов об оказанных услугах, выполненных работ, предоставление их  Собственником помещений.</t>
  </si>
  <si>
    <t>Принятие мер по взысканию задолженности за невнесение платы за жилищные услуги, притензионно-исковая работа.</t>
  </si>
  <si>
    <t>Выдача справок обратившимся за ними граждан  о стоимости услуг, выписки  финансового лицевого счёта и других справок, связанных с пользованием гражданами жилыми помещениями.</t>
  </si>
  <si>
    <t>Рассмотрение предложений, заявление и жалоб, принятие соответствующих мер.</t>
  </si>
  <si>
    <t>Составление актов по фактам непредставления, некачественного или несвоевременного представления жилищных услуг.</t>
  </si>
  <si>
    <t>Информирование Собственников о сроках предстоящего планового отключения инженерных сетей, об авариях на инженерных сетях и сроках их ликвидации, об изменении размера платы за жилое помещение, о подрядных организациях, привлекаемых Управляющей компанией к выполнению работ по содержанию и ремонту многоквартирного дома, об установленных законодательством требованиях к пользованию жилыми и нежилыми помещениями, а также общим имуществом в многоквартирном доме, технических, противопожарных и санитарных правилах содержания дома, о порядке установки индивидуальных приборов учёта количества потребляемых коммунальных услуг, а также о других условиях пользования помещениями и предоставления услуг, относящихся к предмету договора.</t>
  </si>
  <si>
    <t>Созыв и организация проведения управляющей организацией, общего собрания</t>
  </si>
  <si>
    <t>Представление интересов Собственников в случаях, предусмотренных действующим законодательством, в отношениях с третьими лицами, включая органы государственной власти и органы местного самоуправления, в рамках договорных обязательств.</t>
  </si>
  <si>
    <t>Общая площадь жилых (нежилых) помещений, м²</t>
  </si>
  <si>
    <t>Размер платы за содержание и ремонт общего имущества в МКД за 1 м² общей площади в месяц  (размер платы за содержание жилого помещения в многоквартирном доме)</t>
  </si>
  <si>
    <t xml:space="preserve">Перечень  работ, необходимых для обеспечения надлежащего содержания общего имущества в многоквартирном доме  выполняемых за счет платы на текущий ремонт общего имущества многоквартирного  дома.
</t>
  </si>
  <si>
    <t>Расходы на текущий ремонт (расходы на работы по восстановлению (ремонту) частей многоквартирного дома потерявших в процессе эксплуатации функциональную способность до их нормативного технического состояния).</t>
  </si>
  <si>
    <t>«Исполнитель»:                                                                                                                                  «Заказчик»:</t>
  </si>
  <si>
    <t>_________________ /_____________________/                         _________________ /_____________________/</t>
  </si>
  <si>
    <t xml:space="preserve">                                  Ф.И.О.                                                                                                                          Ф.И.О.</t>
  </si>
  <si>
    <t>м.п.</t>
  </si>
  <si>
    <t xml:space="preserve"> механизированнная уборка снега с проезжих частей на придомовой территории </t>
  </si>
  <si>
    <t>3.4.  Обеспечение сбора транспортировки и вывоза  твердых коммунальных отходов</t>
  </si>
  <si>
    <t>сбор, погрузка, транспортировка и утилизация твердых коммунальных отходов и крупногабаритного мусара, строительного мусара</t>
  </si>
  <si>
    <t>4.Работы по ремонту общего имущества многоквартирного дома</t>
  </si>
  <si>
    <r>
      <rPr>
        <b/>
        <sz val="8"/>
        <color indexed="8"/>
        <rFont val="Times New Roman"/>
        <family val="1"/>
        <charset val="204"/>
      </rPr>
      <t>5</t>
    </r>
    <r>
      <rPr>
        <sz val="8"/>
        <color indexed="8"/>
        <rFont val="Times New Roman"/>
        <family val="1"/>
        <charset val="204"/>
      </rPr>
      <t xml:space="preserve">. </t>
    </r>
    <r>
      <rPr>
        <b/>
        <sz val="8"/>
        <color indexed="8"/>
        <rFont val="Times New Roman"/>
        <family val="1"/>
        <charset val="204"/>
      </rPr>
      <t>Услуги по управлению МКД</t>
    </r>
  </si>
  <si>
    <t>6. Работы по  текущему ремонту общего имущества многоквартирного дома</t>
  </si>
  <si>
    <t>2 раз в год</t>
  </si>
  <si>
    <t>3 раза в год</t>
  </si>
  <si>
    <t>1 раза в 5 лет</t>
  </si>
  <si>
    <t>мытье окон 1-5эт</t>
  </si>
  <si>
    <t xml:space="preserve">Изготовление и доставка платежных документов  собственикам </t>
  </si>
  <si>
    <t xml:space="preserve">1раз в месяц </t>
  </si>
  <si>
    <t>Приложение № 4 к договору управления МКД № _______     от __________ г. по адресу : Республика Коми, пгт. Нижний Одес, ул. ___________ д.___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</si>
  <si>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</t>
  </si>
  <si>
    <t xml:space="preserve">  Перечень услуг и работ, необходимых для обеспечения надлежащего содержания общего имущества в многоквартирном доме  выполняемых за счет платы на управление, содержание и ремонт общего имущества многоквартирного  дома с периодичностью выполнения работ и оказания услуг по содержанию общего имущества многоквартирного дома с  планово-договорной стоимостью работ.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</si>
</sst>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0"/>
    <numFmt numFmtId="165" formatCode="_-* #,##0.0000000_р_._-;\-* #,##0.0000000_р_._-;_-* &quot;-&quot;???????_р_._-;_-@_-"/>
    <numFmt numFmtId="166" formatCode="_-* #,##0.0000_р_._-;\-* #,##0.0000_р_._-;_-* &quot;-&quot;????_р_._-;_-@_-"/>
  </numFmts>
  <fonts count="32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sz val="6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10"/>
      <name val="Times New Roman"/>
      <family val="1"/>
      <charset val="204"/>
    </font>
    <font>
      <sz val="8"/>
      <color indexed="8"/>
      <name val="Calibri"/>
      <family val="2"/>
      <charset val="204"/>
    </font>
    <font>
      <i/>
      <sz val="6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6"/>
      <color indexed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36"/>
      <name val="Times New Roman"/>
      <family val="1"/>
      <charset val="204"/>
    </font>
    <font>
      <sz val="6"/>
      <color indexed="10"/>
      <name val="Calibri"/>
      <family val="2"/>
      <charset val="204"/>
    </font>
    <font>
      <sz val="10"/>
      <name val="Arial Cyr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1" fillId="0" borderId="0"/>
  </cellStyleXfs>
  <cellXfs count="259">
    <xf numFmtId="0" fontId="0" fillId="0" borderId="0" xfId="0"/>
    <xf numFmtId="0" fontId="2" fillId="0" borderId="0" xfId="0" applyFont="1" applyAlignment="1">
      <alignment vertical="center" wrapText="1"/>
    </xf>
    <xf numFmtId="164" fontId="0" fillId="0" borderId="0" xfId="0" applyNumberFormat="1"/>
    <xf numFmtId="165" fontId="0" fillId="0" borderId="0" xfId="0" applyNumberFormat="1"/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6" fillId="0" borderId="1" xfId="0" applyNumberFormat="1" applyFont="1" applyBorder="1" applyAlignment="1">
      <alignment horizontal="center" wrapText="1"/>
    </xf>
    <xf numFmtId="0" fontId="10" fillId="0" borderId="1" xfId="0" applyFont="1" applyBorder="1"/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0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2" fontId="1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0" xfId="0" applyFont="1"/>
    <xf numFmtId="0" fontId="15" fillId="0" borderId="0" xfId="0" applyFont="1"/>
    <xf numFmtId="0" fontId="18" fillId="0" borderId="1" xfId="0" applyFont="1" applyBorder="1"/>
    <xf numFmtId="0" fontId="18" fillId="0" borderId="7" xfId="0" applyFont="1" applyBorder="1"/>
    <xf numFmtId="0" fontId="19" fillId="0" borderId="1" xfId="0" applyFont="1" applyBorder="1"/>
    <xf numFmtId="0" fontId="2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164" fontId="7" fillId="6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10" fillId="2" borderId="1" xfId="0" applyFont="1" applyFill="1" applyBorder="1"/>
    <xf numFmtId="0" fontId="7" fillId="7" borderId="5" xfId="0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0" fontId="24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8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4" borderId="0" xfId="0" applyFill="1"/>
    <xf numFmtId="164" fontId="7" fillId="4" borderId="5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0" fontId="27" fillId="0" borderId="14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" fillId="0" borderId="8" xfId="0" applyFont="1" applyBorder="1"/>
    <xf numFmtId="0" fontId="1" fillId="0" borderId="15" xfId="0" applyFont="1" applyBorder="1"/>
    <xf numFmtId="0" fontId="11" fillId="0" borderId="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0" borderId="0" xfId="0" applyFont="1"/>
    <xf numFmtId="0" fontId="29" fillId="10" borderId="1" xfId="0" applyFont="1" applyFill="1" applyBorder="1" applyAlignment="1">
      <alignment horizontal="center" vertical="center" wrapText="1"/>
    </xf>
    <xf numFmtId="164" fontId="29" fillId="10" borderId="7" xfId="0" applyNumberFormat="1" applyFont="1" applyFill="1" applyBorder="1" applyAlignment="1">
      <alignment horizontal="center" vertical="center" wrapText="1"/>
    </xf>
    <xf numFmtId="2" fontId="7" fillId="8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0" xfId="0" applyBorder="1"/>
    <xf numFmtId="164" fontId="0" fillId="0" borderId="0" xfId="0" applyNumberFormat="1" applyBorder="1"/>
    <xf numFmtId="164" fontId="3" fillId="0" borderId="0" xfId="0" applyNumberFormat="1" applyFont="1" applyBorder="1" applyAlignment="1">
      <alignment wrapText="1"/>
    </xf>
    <xf numFmtId="0" fontId="0" fillId="0" borderId="8" xfId="0" applyBorder="1"/>
    <xf numFmtId="164" fontId="0" fillId="0" borderId="8" xfId="0" applyNumberFormat="1" applyBorder="1"/>
    <xf numFmtId="165" fontId="0" fillId="0" borderId="8" xfId="0" applyNumberFormat="1" applyBorder="1"/>
    <xf numFmtId="0" fontId="24" fillId="0" borderId="7" xfId="0" applyFont="1" applyBorder="1" applyAlignment="1">
      <alignment wrapText="1"/>
    </xf>
    <xf numFmtId="0" fontId="6" fillId="0" borderId="10" xfId="0" applyFont="1" applyBorder="1"/>
    <xf numFmtId="0" fontId="2" fillId="0" borderId="10" xfId="0" applyFont="1" applyBorder="1"/>
    <xf numFmtId="0" fontId="24" fillId="0" borderId="8" xfId="0" applyFont="1" applyBorder="1"/>
    <xf numFmtId="164" fontId="24" fillId="0" borderId="8" xfId="0" applyNumberFormat="1" applyFont="1" applyBorder="1"/>
    <xf numFmtId="165" fontId="24" fillId="0" borderId="8" xfId="0" applyNumberFormat="1" applyFont="1" applyBorder="1"/>
    <xf numFmtId="0" fontId="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/>
    <xf numFmtId="164" fontId="24" fillId="0" borderId="10" xfId="0" applyNumberFormat="1" applyFont="1" applyBorder="1"/>
    <xf numFmtId="165" fontId="30" fillId="0" borderId="10" xfId="0" applyNumberFormat="1" applyFont="1" applyBorder="1" applyAlignment="1">
      <alignment wrapText="1"/>
    </xf>
    <xf numFmtId="0" fontId="2" fillId="0" borderId="0" xfId="0" applyFont="1" applyBorder="1"/>
    <xf numFmtId="0" fontId="10" fillId="0" borderId="0" xfId="0" applyFont="1" applyBorder="1"/>
    <xf numFmtId="165" fontId="0" fillId="0" borderId="0" xfId="0" applyNumberFormat="1" applyBorder="1"/>
    <xf numFmtId="0" fontId="6" fillId="0" borderId="0" xfId="0" applyFont="1"/>
    <xf numFmtId="0" fontId="27" fillId="0" borderId="0" xfId="0" applyFont="1"/>
    <xf numFmtId="0" fontId="10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Alignment="1">
      <alignment wrapText="1"/>
    </xf>
    <xf numFmtId="0" fontId="18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9" fillId="2" borderId="1" xfId="0" applyFont="1" applyFill="1" applyBorder="1"/>
    <xf numFmtId="0" fontId="16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8" fillId="2" borderId="16" xfId="0" applyFont="1" applyFill="1" applyBorder="1"/>
    <xf numFmtId="0" fontId="7" fillId="3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2" fillId="2" borderId="1" xfId="0" applyFont="1" applyFill="1" applyBorder="1"/>
    <xf numFmtId="0" fontId="18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5" borderId="5" xfId="0" applyNumberFormat="1" applyFont="1" applyFill="1" applyBorder="1" applyAlignment="1">
      <alignment horizontal="center" vertical="center" wrapText="1"/>
    </xf>
    <xf numFmtId="0" fontId="24" fillId="11" borderId="0" xfId="0" applyFont="1" applyFill="1" applyAlignment="1">
      <alignment horizontal="left"/>
    </xf>
    <xf numFmtId="164" fontId="7" fillId="9" borderId="1" xfId="0" applyNumberFormat="1" applyFont="1" applyFill="1" applyBorder="1" applyAlignment="1">
      <alignment horizontal="center" vertical="center"/>
    </xf>
    <xf numFmtId="164" fontId="7" fillId="7" borderId="5" xfId="0" applyNumberFormat="1" applyFont="1" applyFill="1" applyBorder="1" applyAlignment="1">
      <alignment horizontal="center" vertical="center" wrapText="1"/>
    </xf>
    <xf numFmtId="164" fontId="7" fillId="4" borderId="8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/>
    <xf numFmtId="0" fontId="1" fillId="2" borderId="11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164" fontId="7" fillId="5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/>
    <xf numFmtId="0" fontId="7" fillId="0" borderId="1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/>
    </xf>
    <xf numFmtId="165" fontId="7" fillId="8" borderId="5" xfId="0" applyNumberFormat="1" applyFont="1" applyFill="1" applyBorder="1" applyAlignment="1">
      <alignment horizontal="center" vertical="center" wrapText="1"/>
    </xf>
    <xf numFmtId="165" fontId="7" fillId="8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166" fontId="0" fillId="0" borderId="0" xfId="0" applyNumberFormat="1" applyFill="1" applyAlignment="1">
      <alignment horizontal="left"/>
    </xf>
    <xf numFmtId="43" fontId="0" fillId="0" borderId="0" xfId="0" applyNumberFormat="1" applyFill="1" applyAlignment="1">
      <alignment horizontal="left"/>
    </xf>
    <xf numFmtId="165" fontId="7" fillId="13" borderId="5" xfId="0" applyNumberFormat="1" applyFont="1" applyFill="1" applyBorder="1" applyAlignment="1">
      <alignment horizontal="center" vertical="center" wrapText="1"/>
    </xf>
    <xf numFmtId="165" fontId="7" fillId="14" borderId="5" xfId="0" applyNumberFormat="1" applyFont="1" applyFill="1" applyBorder="1" applyAlignment="1">
      <alignment horizontal="center" vertical="center" wrapText="1"/>
    </xf>
    <xf numFmtId="165" fontId="7" fillId="15" borderId="5" xfId="0" applyNumberFormat="1" applyFont="1" applyFill="1" applyBorder="1" applyAlignment="1">
      <alignment horizontal="center" vertical="center" wrapText="1"/>
    </xf>
    <xf numFmtId="165" fontId="7" fillId="12" borderId="6" xfId="0" applyNumberFormat="1" applyFont="1" applyFill="1" applyBorder="1" applyAlignment="1">
      <alignment horizontal="center" vertical="center" wrapText="1"/>
    </xf>
    <xf numFmtId="165" fontId="7" fillId="10" borderId="9" xfId="0" applyNumberFormat="1" applyFont="1" applyFill="1" applyBorder="1" applyAlignment="1">
      <alignment horizontal="center" vertical="center" wrapText="1"/>
    </xf>
    <xf numFmtId="165" fontId="7" fillId="16" borderId="5" xfId="0" applyNumberFormat="1" applyFont="1" applyFill="1" applyBorder="1" applyAlignment="1">
      <alignment horizontal="center" vertical="center" wrapText="1"/>
    </xf>
    <xf numFmtId="165" fontId="7" fillId="17" borderId="7" xfId="0" applyNumberFormat="1" applyFont="1" applyFill="1" applyBorder="1" applyAlignment="1">
      <alignment horizontal="center" vertical="center" wrapText="1"/>
    </xf>
    <xf numFmtId="165" fontId="7" fillId="17" borderId="5" xfId="0" applyNumberFormat="1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164" fontId="7" fillId="0" borderId="18" xfId="0" applyNumberFormat="1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wrapText="1"/>
    </xf>
    <xf numFmtId="0" fontId="7" fillId="19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19" borderId="1" xfId="0" applyFont="1" applyFill="1" applyBorder="1"/>
    <xf numFmtId="0" fontId="24" fillId="20" borderId="7" xfId="0" applyFont="1" applyFill="1" applyBorder="1" applyAlignment="1">
      <alignment wrapText="1"/>
    </xf>
    <xf numFmtId="0" fontId="2" fillId="20" borderId="10" xfId="0" applyFont="1" applyFill="1" applyBorder="1" applyAlignment="1">
      <alignment vertical="center"/>
    </xf>
    <xf numFmtId="0" fontId="7" fillId="19" borderId="1" xfId="0" applyFont="1" applyFill="1" applyBorder="1" applyAlignment="1">
      <alignment vertical="center" wrapText="1"/>
    </xf>
    <xf numFmtId="0" fontId="7" fillId="20" borderId="8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wrapText="1"/>
    </xf>
    <xf numFmtId="0" fontId="10" fillId="19" borderId="1" xfId="0" applyFont="1" applyFill="1" applyBorder="1"/>
    <xf numFmtId="0" fontId="10" fillId="19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25" fillId="0" borderId="11" xfId="0" applyFont="1" applyFill="1" applyBorder="1"/>
    <xf numFmtId="0" fontId="25" fillId="0" borderId="12" xfId="0" applyFont="1" applyFill="1" applyBorder="1" applyAlignment="1">
      <alignment horizontal="center" vertical="center"/>
    </xf>
    <xf numFmtId="0" fontId="28" fillId="0" borderId="1" xfId="0" applyFont="1" applyBorder="1"/>
    <xf numFmtId="0" fontId="22" fillId="2" borderId="16" xfId="0" applyFont="1" applyFill="1" applyBorder="1" applyAlignment="1"/>
    <xf numFmtId="0" fontId="22" fillId="2" borderId="8" xfId="0" applyFont="1" applyFill="1" applyBorder="1" applyAlignment="1"/>
    <xf numFmtId="0" fontId="7" fillId="2" borderId="8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12" fillId="0" borderId="19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22" fillId="20" borderId="16" xfId="0" applyFont="1" applyFill="1" applyBorder="1" applyAlignment="1">
      <alignment horizontal="left"/>
    </xf>
    <xf numFmtId="0" fontId="22" fillId="20" borderId="15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2" fillId="2" borderId="16" xfId="0" applyFont="1" applyFill="1" applyBorder="1" applyAlignment="1">
      <alignment horizontal="left"/>
    </xf>
    <xf numFmtId="0" fontId="22" fillId="2" borderId="15" xfId="0" applyFont="1" applyFill="1" applyBorder="1" applyAlignment="1">
      <alignment horizontal="left"/>
    </xf>
    <xf numFmtId="0" fontId="22" fillId="2" borderId="8" xfId="0" applyFont="1" applyFill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2" fillId="2" borderId="16" xfId="0" applyFont="1" applyFill="1" applyBorder="1" applyAlignment="1">
      <alignment horizontal="left" wrapText="1"/>
    </xf>
    <xf numFmtId="0" fontId="22" fillId="2" borderId="15" xfId="0" applyFont="1" applyFill="1" applyBorder="1" applyAlignment="1">
      <alignment horizontal="left" wrapText="1"/>
    </xf>
    <xf numFmtId="0" fontId="22" fillId="2" borderId="8" xfId="0" applyFont="1" applyFill="1" applyBorder="1" applyAlignment="1">
      <alignment horizontal="left" wrapText="1"/>
    </xf>
    <xf numFmtId="0" fontId="6" fillId="2" borderId="16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wrapText="1"/>
    </xf>
    <xf numFmtId="0" fontId="20" fillId="0" borderId="16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8" xfId="0" applyFont="1" applyBorder="1" applyAlignment="1">
      <alignment horizontal="left" wrapText="1"/>
    </xf>
    <xf numFmtId="0" fontId="26" fillId="0" borderId="1" xfId="0" applyFont="1" applyBorder="1" applyAlignment="1">
      <alignment horizontal="center" wrapText="1"/>
    </xf>
    <xf numFmtId="0" fontId="20" fillId="2" borderId="16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8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18" borderId="19" xfId="0" applyFont="1" applyFill="1" applyBorder="1" applyAlignment="1">
      <alignment horizontal="center" wrapText="1"/>
    </xf>
    <xf numFmtId="0" fontId="3" fillId="18" borderId="0" xfId="0" applyFont="1" applyFill="1" applyAlignment="1">
      <alignment horizontal="center" wrapText="1"/>
    </xf>
    <xf numFmtId="0" fontId="6" fillId="2" borderId="16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8" fillId="0" borderId="20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9" xfId="0" applyNumberFormat="1" applyFont="1" applyBorder="1" applyAlignment="1">
      <alignment horizontal="center" vertical="center" wrapText="1"/>
    </xf>
    <xf numFmtId="0" fontId="28" fillId="0" borderId="21" xfId="0" applyNumberFormat="1" applyFont="1" applyBorder="1" applyAlignment="1">
      <alignment horizontal="center" vertical="center" wrapText="1"/>
    </xf>
    <xf numFmtId="0" fontId="28" fillId="0" borderId="14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7" fillId="19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topLeftCell="A113" zoomScale="115" zoomScaleNormal="115" zoomScaleSheetLayoutView="100" workbookViewId="0">
      <selection activeCell="D3" sqref="D3"/>
    </sheetView>
  </sheetViews>
  <sheetFormatPr defaultRowHeight="15"/>
  <cols>
    <col min="1" max="1" width="3.140625" customWidth="1"/>
    <col min="2" max="2" width="64.42578125" customWidth="1"/>
    <col min="3" max="3" width="10.85546875" style="105" customWidth="1"/>
    <col min="4" max="4" width="10" style="132" customWidth="1"/>
    <col min="5" max="7" width="9.140625" hidden="1" customWidth="1"/>
    <col min="8" max="8" width="9.140625" style="2" hidden="1" customWidth="1"/>
    <col min="9" max="9" width="11.140625" style="3" hidden="1" customWidth="1"/>
    <col min="10" max="10" width="9.7109375" style="4" hidden="1" customWidth="1"/>
    <col min="11" max="11" width="9.140625" hidden="1" customWidth="1"/>
    <col min="12" max="14" width="9.140625" customWidth="1"/>
    <col min="15" max="15" width="15.85546875" style="151" bestFit="1" customWidth="1"/>
  </cols>
  <sheetData>
    <row r="1" spans="1:15" ht="21" customHeight="1">
      <c r="A1" s="211" t="s">
        <v>179</v>
      </c>
      <c r="B1" s="211"/>
      <c r="C1" s="211"/>
      <c r="D1" s="1"/>
    </row>
    <row r="2" spans="1:15" ht="60.75" customHeight="1">
      <c r="A2" s="212" t="s">
        <v>181</v>
      </c>
      <c r="B2" s="212"/>
      <c r="C2" s="212"/>
      <c r="D2" s="5"/>
    </row>
    <row r="3" spans="1:15" ht="53.25" customHeight="1">
      <c r="A3" s="6" t="s">
        <v>0</v>
      </c>
      <c r="B3" s="7" t="s">
        <v>1</v>
      </c>
      <c r="C3" s="7" t="s">
        <v>2</v>
      </c>
      <c r="D3" s="258" t="s">
        <v>3</v>
      </c>
      <c r="E3" s="9" t="s">
        <v>4</v>
      </c>
      <c r="F3" s="9" t="s">
        <v>5</v>
      </c>
      <c r="G3" s="9" t="s">
        <v>5</v>
      </c>
      <c r="H3" s="10" t="s">
        <v>6</v>
      </c>
      <c r="I3" s="11" t="s">
        <v>7</v>
      </c>
      <c r="O3" s="169"/>
    </row>
    <row r="4" spans="1:15" ht="44.25" customHeight="1">
      <c r="A4" s="12"/>
      <c r="B4" s="13" t="s">
        <v>8</v>
      </c>
      <c r="C4" s="14"/>
      <c r="D4" s="207"/>
      <c r="E4" s="16"/>
      <c r="F4" s="16"/>
      <c r="G4" s="16"/>
      <c r="H4" s="60" t="e">
        <f>SUM(H6:H48)</f>
        <v>#REF!</v>
      </c>
      <c r="I4" s="17"/>
      <c r="O4" s="170"/>
    </row>
    <row r="5" spans="1:15" ht="14.25" customHeight="1">
      <c r="A5" s="208" t="s">
        <v>9</v>
      </c>
      <c r="B5" s="208"/>
      <c r="C5" s="208"/>
      <c r="D5" s="18"/>
      <c r="E5" s="19"/>
      <c r="F5" s="19"/>
      <c r="G5" s="19"/>
      <c r="H5" s="20"/>
      <c r="I5" s="166"/>
      <c r="O5" s="169"/>
    </row>
    <row r="6" spans="1:15" ht="17.25" customHeight="1">
      <c r="A6" s="22"/>
      <c r="B6" s="23" t="s">
        <v>10</v>
      </c>
      <c r="C6" s="24" t="s">
        <v>11</v>
      </c>
      <c r="D6" s="18">
        <v>2</v>
      </c>
      <c r="E6" s="26" t="e">
        <f>#REF!*D6</f>
        <v>#REF!</v>
      </c>
      <c r="F6" s="26">
        <v>578.53</v>
      </c>
      <c r="G6" s="26">
        <f>SUM(F6,F6*19%)</f>
        <v>688.45069999999998</v>
      </c>
      <c r="H6" s="27" t="e">
        <f>G6*E6/1000</f>
        <v>#REF!</v>
      </c>
      <c r="I6" s="167" t="e">
        <f>H6/12/C137*1000</f>
        <v>#REF!</v>
      </c>
      <c r="O6" s="169"/>
    </row>
    <row r="7" spans="1:15" ht="14.25" customHeight="1">
      <c r="A7" s="28"/>
      <c r="B7" s="29" t="s">
        <v>12</v>
      </c>
      <c r="C7" s="24"/>
      <c r="D7" s="18"/>
      <c r="E7" s="164"/>
      <c r="F7" s="19"/>
      <c r="G7" s="19"/>
      <c r="H7" s="20"/>
      <c r="I7" s="166"/>
      <c r="O7" s="169"/>
    </row>
    <row r="8" spans="1:15" ht="14.25" customHeight="1">
      <c r="A8" s="28"/>
      <c r="B8" s="30" t="s">
        <v>13</v>
      </c>
      <c r="C8" s="24"/>
      <c r="D8" s="18"/>
      <c r="E8" s="26"/>
      <c r="F8" s="26"/>
      <c r="G8" s="26"/>
      <c r="H8" s="27"/>
      <c r="I8" s="167"/>
      <c r="O8" s="169"/>
    </row>
    <row r="9" spans="1:15" ht="18.75" customHeight="1">
      <c r="A9" s="28"/>
      <c r="B9" s="23" t="s">
        <v>14</v>
      </c>
      <c r="C9" s="24"/>
      <c r="D9" s="18"/>
      <c r="E9" s="26"/>
      <c r="F9" s="26"/>
      <c r="G9" s="26"/>
      <c r="H9" s="27"/>
      <c r="I9" s="167"/>
      <c r="O9" s="169"/>
    </row>
    <row r="10" spans="1:15" ht="14.25" customHeight="1">
      <c r="A10" s="28"/>
      <c r="B10" s="30" t="s">
        <v>15</v>
      </c>
      <c r="C10" s="24" t="s">
        <v>11</v>
      </c>
      <c r="D10" s="18">
        <v>2</v>
      </c>
      <c r="E10" s="26" t="e">
        <f>#REF!*D10</f>
        <v>#REF!</v>
      </c>
      <c r="F10" s="26">
        <v>467.71</v>
      </c>
      <c r="G10" s="26">
        <f>SUM(F10,F10*19%)</f>
        <v>556.57489999999996</v>
      </c>
      <c r="H10" s="27" t="e">
        <f>G10*E10/1000</f>
        <v>#REF!</v>
      </c>
      <c r="I10" s="167" t="e">
        <f>H10/12/C137*1000</f>
        <v>#REF!</v>
      </c>
      <c r="J10" s="32"/>
      <c r="O10" s="169"/>
    </row>
    <row r="11" spans="1:15" ht="14.25" customHeight="1">
      <c r="A11" s="213" t="s">
        <v>16</v>
      </c>
      <c r="B11" s="213"/>
      <c r="C11" s="214"/>
      <c r="D11" s="18"/>
      <c r="E11" s="19"/>
      <c r="F11" s="19"/>
      <c r="G11" s="19"/>
      <c r="H11" s="20"/>
      <c r="I11" s="166"/>
      <c r="J11" s="4" t="e">
        <f>SUM(I6:I10)</f>
        <v>#REF!</v>
      </c>
      <c r="O11" s="169"/>
    </row>
    <row r="12" spans="1:15" ht="14.25" customHeight="1">
      <c r="A12" s="33"/>
      <c r="B12" s="24" t="s">
        <v>17</v>
      </c>
      <c r="C12" s="24" t="s">
        <v>11</v>
      </c>
      <c r="D12" s="18">
        <v>2</v>
      </c>
      <c r="E12" s="26" t="e">
        <f>#REF!*D12</f>
        <v>#REF!</v>
      </c>
      <c r="F12" s="26">
        <v>1433.8</v>
      </c>
      <c r="G12" s="26">
        <f>SUM(F12,F12*19%)</f>
        <v>1706.222</v>
      </c>
      <c r="H12" s="27" t="e">
        <f>G12*E12/1000</f>
        <v>#REF!</v>
      </c>
      <c r="I12" s="167" t="e">
        <f>H12/12/C137*1000</f>
        <v>#REF!</v>
      </c>
      <c r="O12" s="169"/>
    </row>
    <row r="13" spans="1:15" ht="14.25" customHeight="1">
      <c r="A13" s="33"/>
      <c r="B13" s="24" t="s">
        <v>18</v>
      </c>
      <c r="C13" s="34" t="s">
        <v>11</v>
      </c>
      <c r="D13" s="18">
        <v>2</v>
      </c>
      <c r="E13" s="26" t="e">
        <f>#REF!*D13</f>
        <v>#REF!</v>
      </c>
      <c r="F13" s="26">
        <v>1348.3</v>
      </c>
      <c r="G13" s="26">
        <f>SUM(F13,F13*19%)</f>
        <v>1604.4769999999999</v>
      </c>
      <c r="H13" s="27" t="e">
        <f>G13*E13/1000</f>
        <v>#REF!</v>
      </c>
      <c r="I13" s="167" t="e">
        <f>H13/12/C137*1000</f>
        <v>#REF!</v>
      </c>
      <c r="O13" s="169"/>
    </row>
    <row r="14" spans="1:15" ht="18.75" customHeight="1">
      <c r="A14" s="35"/>
      <c r="B14" s="36" t="s">
        <v>19</v>
      </c>
      <c r="C14" s="34" t="s">
        <v>20</v>
      </c>
      <c r="D14" s="18">
        <v>52</v>
      </c>
      <c r="E14" s="26" t="e">
        <f>#REF!*D14</f>
        <v>#REF!</v>
      </c>
      <c r="F14" s="26">
        <v>29.12</v>
      </c>
      <c r="G14" s="26">
        <f>SUM(F14,F14*19%)</f>
        <v>34.652799999999999</v>
      </c>
      <c r="H14" s="27" t="e">
        <f>G14*E14/1000</f>
        <v>#REF!</v>
      </c>
      <c r="I14" s="167" t="e">
        <f>H14/12/C137*1000</f>
        <v>#REF!</v>
      </c>
      <c r="J14" s="37"/>
      <c r="O14" s="169"/>
    </row>
    <row r="15" spans="1:15" ht="21" customHeight="1">
      <c r="A15" s="33"/>
      <c r="B15" s="24" t="s">
        <v>21</v>
      </c>
      <c r="C15" s="38" t="s">
        <v>22</v>
      </c>
      <c r="D15" s="18">
        <v>1</v>
      </c>
      <c r="E15" s="26" t="e">
        <f>#REF!*D15</f>
        <v>#REF!</v>
      </c>
      <c r="F15" s="26">
        <v>429.7</v>
      </c>
      <c r="G15" s="26">
        <f>SUM(F15,F15*19%)</f>
        <v>511.34299999999996</v>
      </c>
      <c r="H15" s="27" t="e">
        <f>G15*E15/1000</f>
        <v>#REF!</v>
      </c>
      <c r="I15" s="167" t="e">
        <f>H15/12/C137*1000</f>
        <v>#REF!</v>
      </c>
      <c r="O15" s="169"/>
    </row>
    <row r="16" spans="1:15" ht="14.25" customHeight="1">
      <c r="A16" s="208" t="s">
        <v>23</v>
      </c>
      <c r="B16" s="208"/>
      <c r="C16" s="208"/>
      <c r="D16" s="18"/>
      <c r="E16" s="19"/>
      <c r="F16" s="19"/>
      <c r="G16" s="19"/>
      <c r="H16" s="20"/>
      <c r="I16" s="166"/>
      <c r="J16" s="4" t="e">
        <f>SUM(I12:I15)</f>
        <v>#REF!</v>
      </c>
      <c r="O16" s="169"/>
    </row>
    <row r="17" spans="1:15" ht="30" customHeight="1">
      <c r="A17" s="40"/>
      <c r="B17" s="36" t="s">
        <v>24</v>
      </c>
      <c r="C17" s="24" t="s">
        <v>11</v>
      </c>
      <c r="D17" s="18">
        <v>2</v>
      </c>
      <c r="E17" s="26" t="e">
        <f>#REF!*D17</f>
        <v>#REF!</v>
      </c>
      <c r="F17" s="26">
        <v>334.2</v>
      </c>
      <c r="G17" s="26">
        <f>SUM(F17,F17*19%)</f>
        <v>397.69799999999998</v>
      </c>
      <c r="H17" s="27" t="e">
        <f>G17*E17/1000</f>
        <v>#REF!</v>
      </c>
      <c r="I17" s="167" t="e">
        <f>H17/12/C137*1000</f>
        <v>#REF!</v>
      </c>
      <c r="O17" s="169"/>
    </row>
    <row r="18" spans="1:15" ht="18.75" customHeight="1">
      <c r="A18" s="33"/>
      <c r="B18" s="36" t="s">
        <v>25</v>
      </c>
      <c r="C18" s="24" t="s">
        <v>11</v>
      </c>
      <c r="D18" s="18">
        <v>2</v>
      </c>
      <c r="E18" s="26" t="e">
        <f>#REF!*D18</f>
        <v>#REF!</v>
      </c>
      <c r="F18" s="26">
        <v>330.9</v>
      </c>
      <c r="G18" s="26">
        <f>SUM(F18,F18*19%)</f>
        <v>393.77099999999996</v>
      </c>
      <c r="H18" s="27" t="e">
        <f>G18*E18/1000</f>
        <v>#REF!</v>
      </c>
      <c r="I18" s="167" t="e">
        <f>H18/12/C137*1000</f>
        <v>#REF!</v>
      </c>
      <c r="J18" s="37" t="e">
        <f>SUM(I17:I18)</f>
        <v>#REF!</v>
      </c>
      <c r="O18" s="169"/>
    </row>
    <row r="19" spans="1:15" ht="14.25" customHeight="1">
      <c r="A19" s="208" t="s">
        <v>26</v>
      </c>
      <c r="B19" s="208"/>
      <c r="C19" s="208"/>
      <c r="D19" s="18"/>
      <c r="E19" s="19"/>
      <c r="F19" s="19"/>
      <c r="G19" s="19"/>
      <c r="H19" s="20"/>
      <c r="I19" s="166"/>
      <c r="O19" s="169"/>
    </row>
    <row r="20" spans="1:15" ht="21" customHeight="1">
      <c r="A20" s="33"/>
      <c r="B20" s="36" t="s">
        <v>27</v>
      </c>
      <c r="C20" s="24" t="s">
        <v>11</v>
      </c>
      <c r="D20" s="18">
        <v>2</v>
      </c>
      <c r="E20" s="26" t="e">
        <f>#REF!*D20</f>
        <v>#REF!</v>
      </c>
      <c r="F20" s="26">
        <v>415.1</v>
      </c>
      <c r="G20" s="26">
        <f>SUM(F20,F20*19%)</f>
        <v>493.96900000000005</v>
      </c>
      <c r="H20" s="27" t="e">
        <f>G20*E20/1000</f>
        <v>#REF!</v>
      </c>
      <c r="I20" s="167" t="e">
        <f>H20/12/C137*1000</f>
        <v>#REF!</v>
      </c>
      <c r="O20" s="169"/>
    </row>
    <row r="21" spans="1:15" ht="21.75" customHeight="1">
      <c r="A21" s="33"/>
      <c r="B21" s="36" t="s">
        <v>28</v>
      </c>
      <c r="C21" s="24" t="s">
        <v>11</v>
      </c>
      <c r="D21" s="18">
        <v>2</v>
      </c>
      <c r="E21" s="26" t="e">
        <f>#REF!*D21</f>
        <v>#REF!</v>
      </c>
      <c r="F21" s="26">
        <v>512.29999999999995</v>
      </c>
      <c r="G21" s="26">
        <f>SUM(F21,F21*19%)</f>
        <v>609.63699999999994</v>
      </c>
      <c r="H21" s="27" t="e">
        <f>G21*E21/1000</f>
        <v>#REF!</v>
      </c>
      <c r="I21" s="167" t="e">
        <f>H21/12/C137*1000</f>
        <v>#REF!</v>
      </c>
      <c r="J21" s="37" t="e">
        <f>SUM(I20:I21)</f>
        <v>#REF!</v>
      </c>
      <c r="O21" s="169"/>
    </row>
    <row r="22" spans="1:15" ht="14.25" hidden="1" customHeight="1">
      <c r="A22" s="33"/>
      <c r="B22" s="24" t="s">
        <v>29</v>
      </c>
      <c r="C22" s="24" t="s">
        <v>11</v>
      </c>
      <c r="D22" s="18">
        <v>2</v>
      </c>
      <c r="E22" s="26" t="e">
        <f>#REF!*D22</f>
        <v>#REF!</v>
      </c>
      <c r="F22" s="26"/>
      <c r="G22" s="26"/>
      <c r="H22" s="27" t="e">
        <f>F22*E22/1000</f>
        <v>#REF!</v>
      </c>
      <c r="I22" s="167" t="e">
        <f>H22/12/C138*1000</f>
        <v>#REF!</v>
      </c>
      <c r="O22" s="169"/>
    </row>
    <row r="23" spans="1:15" ht="26.25" customHeight="1">
      <c r="A23" s="218" t="s">
        <v>30</v>
      </c>
      <c r="B23" s="219"/>
      <c r="C23" s="220"/>
      <c r="D23" s="18"/>
      <c r="E23" s="19"/>
      <c r="F23" s="19"/>
      <c r="G23" s="19"/>
      <c r="H23" s="20"/>
      <c r="I23" s="166"/>
      <c r="O23" s="169"/>
    </row>
    <row r="24" spans="1:15" ht="21" customHeight="1">
      <c r="A24" s="33"/>
      <c r="B24" s="36" t="s">
        <v>31</v>
      </c>
      <c r="C24" s="24" t="s">
        <v>11</v>
      </c>
      <c r="D24" s="18">
        <v>2</v>
      </c>
      <c r="E24" s="26" t="e">
        <f>#REF!*D24</f>
        <v>#REF!</v>
      </c>
      <c r="F24" s="26">
        <v>526.29999999999995</v>
      </c>
      <c r="G24" s="26">
        <f>SUM(F24,F24*19%)</f>
        <v>626.29699999999991</v>
      </c>
      <c r="H24" s="27" t="e">
        <f>G24*E24/1000</f>
        <v>#REF!</v>
      </c>
      <c r="I24" s="167" t="e">
        <f>H24/12/C137*1000</f>
        <v>#REF!</v>
      </c>
      <c r="O24" s="169"/>
    </row>
    <row r="25" spans="1:15" ht="20.25" customHeight="1">
      <c r="A25" s="44"/>
      <c r="B25" s="36" t="s">
        <v>32</v>
      </c>
      <c r="C25" s="24" t="s">
        <v>11</v>
      </c>
      <c r="D25" s="18">
        <v>2</v>
      </c>
      <c r="E25" s="26" t="e">
        <f>#REF!*D25</f>
        <v>#REF!</v>
      </c>
      <c r="F25" s="26">
        <v>523.70000000000005</v>
      </c>
      <c r="G25" s="26">
        <f>SUM(F25,F25*19%)</f>
        <v>623.20300000000009</v>
      </c>
      <c r="H25" s="27" t="e">
        <f>G25*E25/1000</f>
        <v>#REF!</v>
      </c>
      <c r="I25" s="167" t="e">
        <f>H25/12/C137*1000</f>
        <v>#REF!</v>
      </c>
      <c r="J25" s="37" t="e">
        <f>SUM(I24:I25)</f>
        <v>#REF!</v>
      </c>
      <c r="K25" s="45"/>
      <c r="O25" s="169"/>
    </row>
    <row r="26" spans="1:15" ht="14.25" customHeight="1">
      <c r="A26" s="221" t="s">
        <v>33</v>
      </c>
      <c r="B26" s="222"/>
      <c r="C26" s="223"/>
      <c r="D26" s="18"/>
      <c r="E26" s="19"/>
      <c r="F26" s="19"/>
      <c r="G26" s="19"/>
      <c r="H26" s="20"/>
      <c r="I26" s="166"/>
      <c r="J26" s="37"/>
      <c r="K26" s="46"/>
      <c r="O26" s="169"/>
    </row>
    <row r="27" spans="1:15" ht="13.5" customHeight="1">
      <c r="A27" s="47"/>
      <c r="B27" s="36" t="s">
        <v>34</v>
      </c>
      <c r="C27" s="24" t="s">
        <v>11</v>
      </c>
      <c r="D27" s="18">
        <v>2</v>
      </c>
      <c r="E27" s="31" t="e">
        <f>#REF!*D27</f>
        <v>#REF!</v>
      </c>
      <c r="F27" s="26">
        <v>480.5</v>
      </c>
      <c r="G27" s="26">
        <f>SUM(F27,F27*19%)</f>
        <v>571.79499999999996</v>
      </c>
      <c r="H27" s="27" t="e">
        <f>G27*E27/1000</f>
        <v>#REF!</v>
      </c>
      <c r="I27" s="167" t="e">
        <f>H27/12/C137*1000</f>
        <v>#REF!</v>
      </c>
      <c r="J27" s="37"/>
      <c r="K27" s="46"/>
      <c r="O27" s="169"/>
    </row>
    <row r="28" spans="1:15" ht="21.75" customHeight="1">
      <c r="A28" s="48"/>
      <c r="B28" s="36" t="s">
        <v>35</v>
      </c>
      <c r="C28" s="24" t="s">
        <v>11</v>
      </c>
      <c r="D28" s="18">
        <v>2</v>
      </c>
      <c r="E28" s="31" t="e">
        <f>#REF!*D28</f>
        <v>#REF!</v>
      </c>
      <c r="F28" s="26">
        <v>462.4</v>
      </c>
      <c r="G28" s="26">
        <f>SUM(F28,F28*19%)</f>
        <v>550.25599999999997</v>
      </c>
      <c r="H28" s="27" t="e">
        <f>G28*E28/1000</f>
        <v>#REF!</v>
      </c>
      <c r="I28" s="167" t="e">
        <f>H28/12/C137*1000</f>
        <v>#REF!</v>
      </c>
      <c r="J28" s="37"/>
      <c r="K28" s="46"/>
      <c r="O28" s="169"/>
    </row>
    <row r="29" spans="1:15" ht="19.5" customHeight="1">
      <c r="A29" s="47"/>
      <c r="B29" s="36" t="s">
        <v>36</v>
      </c>
      <c r="C29" s="24" t="s">
        <v>11</v>
      </c>
      <c r="D29" s="18">
        <v>2</v>
      </c>
      <c r="E29" s="31" t="e">
        <f>#REF!*D29</f>
        <v>#REF!</v>
      </c>
      <c r="F29" s="26">
        <v>521.78</v>
      </c>
      <c r="G29" s="26">
        <f>SUM(F29,F29*19%)</f>
        <v>620.91819999999996</v>
      </c>
      <c r="H29" s="27" t="e">
        <f>G29*E29/1000</f>
        <v>#REF!</v>
      </c>
      <c r="I29" s="167" t="e">
        <f>H29/12/C137*1000</f>
        <v>#REF!</v>
      </c>
      <c r="J29" s="37"/>
      <c r="K29" s="46"/>
      <c r="O29" s="169"/>
    </row>
    <row r="30" spans="1:15" ht="18.75" customHeight="1">
      <c r="A30" s="49"/>
      <c r="B30" s="38" t="s">
        <v>37</v>
      </c>
      <c r="C30" s="38" t="s">
        <v>38</v>
      </c>
      <c r="D30" s="18">
        <v>2</v>
      </c>
      <c r="E30" s="31" t="e">
        <f>#REF!*D30</f>
        <v>#REF!</v>
      </c>
      <c r="F30" s="26">
        <v>457.52</v>
      </c>
      <c r="G30" s="26">
        <f>SUM(F30,F30*19%)</f>
        <v>544.44880000000001</v>
      </c>
      <c r="H30" s="27" t="e">
        <f>G30*E30/1000</f>
        <v>#REF!</v>
      </c>
      <c r="I30" s="167" t="e">
        <f>H30/12/C137*1000</f>
        <v>#REF!</v>
      </c>
      <c r="J30" s="37"/>
      <c r="K30" s="46"/>
      <c r="O30" s="169"/>
    </row>
    <row r="31" spans="1:15" ht="18.75" customHeight="1">
      <c r="A31" s="49"/>
      <c r="B31" s="38" t="s">
        <v>39</v>
      </c>
      <c r="C31" s="38" t="s">
        <v>40</v>
      </c>
      <c r="D31" s="18">
        <v>12</v>
      </c>
      <c r="E31" s="31" t="e">
        <f>#REF!*D31</f>
        <v>#REF!</v>
      </c>
      <c r="F31" s="26">
        <v>877.12</v>
      </c>
      <c r="G31" s="26">
        <f>SUM(F31,F31*19%)</f>
        <v>1043.7728</v>
      </c>
      <c r="H31" s="27" t="e">
        <f>G31*E31/1000</f>
        <v>#REF!</v>
      </c>
      <c r="I31" s="167" t="e">
        <f>H31/12/C137*1000</f>
        <v>#REF!</v>
      </c>
      <c r="J31" s="37" t="e">
        <f>SUM(I27:I31)</f>
        <v>#REF!</v>
      </c>
      <c r="K31" s="45"/>
      <c r="O31" s="169"/>
    </row>
    <row r="32" spans="1:15" ht="30" customHeight="1">
      <c r="A32" s="230" t="s">
        <v>41</v>
      </c>
      <c r="B32" s="230"/>
      <c r="C32" s="230"/>
      <c r="D32" s="18"/>
      <c r="E32" s="42"/>
      <c r="F32" s="19"/>
      <c r="G32" s="19"/>
      <c r="H32" s="20"/>
      <c r="I32" s="166"/>
      <c r="O32" s="169"/>
    </row>
    <row r="33" spans="1:15" ht="14.25" customHeight="1">
      <c r="A33" s="49"/>
      <c r="B33" s="34" t="s">
        <v>42</v>
      </c>
      <c r="C33" s="34" t="s">
        <v>11</v>
      </c>
      <c r="D33" s="18">
        <v>2</v>
      </c>
      <c r="E33" s="31" t="e">
        <f>#REF!*D33</f>
        <v>#REF!</v>
      </c>
      <c r="F33" s="26">
        <v>1238.8900000000001</v>
      </c>
      <c r="G33" s="26">
        <f>SUM(F33,F33*19%)</f>
        <v>1474.2791000000002</v>
      </c>
      <c r="H33" s="27" t="e">
        <f>G33*E33/1000</f>
        <v>#REF!</v>
      </c>
      <c r="I33" s="167" t="e">
        <f>H33/12/C137*1000</f>
        <v>#REF!</v>
      </c>
      <c r="O33" s="169"/>
    </row>
    <row r="34" spans="1:15" s="51" customFormat="1" ht="20.25" customHeight="1">
      <c r="A34" s="50"/>
      <c r="B34" s="38" t="s">
        <v>43</v>
      </c>
      <c r="C34" s="34" t="s">
        <v>11</v>
      </c>
      <c r="D34" s="18">
        <v>2</v>
      </c>
      <c r="E34" s="31" t="e">
        <f>#REF!*D34</f>
        <v>#REF!</v>
      </c>
      <c r="F34" s="26">
        <v>1225.77</v>
      </c>
      <c r="G34" s="26">
        <f>SUM(F34,F34*19%)</f>
        <v>1458.6662999999999</v>
      </c>
      <c r="H34" s="27" t="e">
        <f>G34*E34/1000</f>
        <v>#REF!</v>
      </c>
      <c r="I34" s="167" t="e">
        <f>H34/12/C137*1000</f>
        <v>#REF!</v>
      </c>
      <c r="J34" s="4"/>
      <c r="O34" s="169"/>
    </row>
    <row r="35" spans="1:15" ht="14.25" customHeight="1">
      <c r="A35" s="49"/>
      <c r="B35" s="38" t="s">
        <v>44</v>
      </c>
      <c r="C35" s="34" t="s">
        <v>11</v>
      </c>
      <c r="D35" s="18">
        <v>2</v>
      </c>
      <c r="E35" s="31" t="e">
        <f>#REF!*D35</f>
        <v>#REF!</v>
      </c>
      <c r="F35" s="26">
        <v>1229.58</v>
      </c>
      <c r="G35" s="26">
        <f>SUM(F35,F35*19%)</f>
        <v>1463.2002</v>
      </c>
      <c r="H35" s="27" t="e">
        <f>G35*E35/1000</f>
        <v>#REF!</v>
      </c>
      <c r="I35" s="167" t="e">
        <f>H35/12/C137*1000</f>
        <v>#REF!</v>
      </c>
      <c r="J35" s="37" t="e">
        <f>SUM(I33:I35)</f>
        <v>#REF!</v>
      </c>
      <c r="O35" s="169"/>
    </row>
    <row r="36" spans="1:15" ht="14.25" customHeight="1">
      <c r="A36" s="231" t="s">
        <v>45</v>
      </c>
      <c r="B36" s="232"/>
      <c r="C36" s="233"/>
      <c r="D36" s="18"/>
      <c r="E36" s="19"/>
      <c r="F36" s="19"/>
      <c r="G36" s="19"/>
      <c r="H36" s="20"/>
      <c r="I36" s="166"/>
      <c r="O36" s="169"/>
    </row>
    <row r="37" spans="1:15" ht="19.5" customHeight="1">
      <c r="A37" s="49"/>
      <c r="B37" s="38" t="s">
        <v>46</v>
      </c>
      <c r="C37" s="38" t="s">
        <v>47</v>
      </c>
      <c r="D37" s="18">
        <v>2</v>
      </c>
      <c r="E37" s="26" t="e">
        <f>#REF!*D37</f>
        <v>#REF!</v>
      </c>
      <c r="F37" s="52">
        <v>324.17</v>
      </c>
      <c r="G37" s="26">
        <f>SUM(F37,F37*19%)</f>
        <v>385.76230000000004</v>
      </c>
      <c r="H37" s="27" t="e">
        <f>G37*E37/1000</f>
        <v>#REF!</v>
      </c>
      <c r="I37" s="167" t="e">
        <f>H37/12/C137*1000</f>
        <v>#REF!</v>
      </c>
      <c r="O37" s="169"/>
    </row>
    <row r="38" spans="1:15" ht="14.25" customHeight="1">
      <c r="A38" s="49"/>
      <c r="B38" s="38" t="s">
        <v>48</v>
      </c>
      <c r="C38" s="34" t="s">
        <v>11</v>
      </c>
      <c r="D38" s="18">
        <v>2</v>
      </c>
      <c r="E38" s="26" t="e">
        <f>#REF!*D38</f>
        <v>#REF!</v>
      </c>
      <c r="F38" s="52">
        <v>411.38</v>
      </c>
      <c r="G38" s="26">
        <f>SUM(F38,F38*19%)</f>
        <v>489.54219999999998</v>
      </c>
      <c r="H38" s="27" t="e">
        <f>G38*E38/1000</f>
        <v>#REF!</v>
      </c>
      <c r="I38" s="167" t="e">
        <f>H38/12/C137*1000</f>
        <v>#REF!</v>
      </c>
      <c r="O38" s="169"/>
    </row>
    <row r="39" spans="1:15" ht="14.25" customHeight="1">
      <c r="A39" s="47"/>
      <c r="B39" s="36" t="s">
        <v>49</v>
      </c>
      <c r="C39" s="24" t="s">
        <v>11</v>
      </c>
      <c r="D39" s="18">
        <v>2</v>
      </c>
      <c r="E39" s="26" t="e">
        <f>#REF!*D39</f>
        <v>#REF!</v>
      </c>
      <c r="F39" s="52">
        <v>289.99</v>
      </c>
      <c r="G39" s="26">
        <f>SUM(F39,F39*19%)</f>
        <v>345.0881</v>
      </c>
      <c r="H39" s="27" t="e">
        <f>G39*E39/1000</f>
        <v>#REF!</v>
      </c>
      <c r="I39" s="167" t="e">
        <f>H39/12/C137*1000</f>
        <v>#REF!</v>
      </c>
      <c r="O39" s="169"/>
    </row>
    <row r="40" spans="1:15" ht="14.25" customHeight="1">
      <c r="A40" s="47"/>
      <c r="B40" s="36" t="s">
        <v>50</v>
      </c>
      <c r="C40" s="24" t="s">
        <v>11</v>
      </c>
      <c r="D40" s="18">
        <v>2</v>
      </c>
      <c r="E40" s="26" t="e">
        <f>#REF!*D40</f>
        <v>#REF!</v>
      </c>
      <c r="F40" s="52">
        <v>305.56</v>
      </c>
      <c r="G40" s="26">
        <f>SUM(F40,F40*19%)</f>
        <v>363.6164</v>
      </c>
      <c r="H40" s="27" t="e">
        <f>G40*E40/1000</f>
        <v>#REF!</v>
      </c>
      <c r="I40" s="167" t="e">
        <f>H40/12/C137*1000</f>
        <v>#REF!</v>
      </c>
      <c r="J40" s="37" t="e">
        <f>SUM(I37:I40)</f>
        <v>#REF!</v>
      </c>
      <c r="O40" s="169"/>
    </row>
    <row r="41" spans="1:15" ht="14.25" customHeight="1">
      <c r="A41" s="234" t="s">
        <v>51</v>
      </c>
      <c r="B41" s="235"/>
      <c r="C41" s="236"/>
      <c r="D41" s="18"/>
      <c r="E41" s="19"/>
      <c r="F41" s="52"/>
      <c r="G41" s="53"/>
      <c r="H41" s="20"/>
      <c r="I41" s="166"/>
      <c r="O41" s="169"/>
    </row>
    <row r="42" spans="1:15" ht="20.25" customHeight="1">
      <c r="A42" s="47"/>
      <c r="B42" s="36" t="s">
        <v>52</v>
      </c>
      <c r="C42" s="24" t="s">
        <v>11</v>
      </c>
      <c r="D42" s="18">
        <v>2</v>
      </c>
      <c r="E42" s="26" t="e">
        <f>#REF!*D42</f>
        <v>#REF!</v>
      </c>
      <c r="F42" s="26">
        <v>1063.22</v>
      </c>
      <c r="G42" s="26">
        <f>SUM(F42,F42*19%)</f>
        <v>1265.2318</v>
      </c>
      <c r="H42" s="27" t="e">
        <f>G42*E42/1000</f>
        <v>#REF!</v>
      </c>
      <c r="I42" s="167" t="e">
        <f>H42/12/C137*1000</f>
        <v>#REF!</v>
      </c>
      <c r="J42" s="37" t="e">
        <f>SUM(I42)+I42</f>
        <v>#REF!</v>
      </c>
      <c r="O42" s="169"/>
    </row>
    <row r="43" spans="1:15" ht="14.25" customHeight="1">
      <c r="A43" s="234" t="s">
        <v>53</v>
      </c>
      <c r="B43" s="235"/>
      <c r="C43" s="236"/>
      <c r="D43" s="18"/>
      <c r="E43" s="19"/>
      <c r="F43" s="19"/>
      <c r="G43" s="19"/>
      <c r="H43" s="20"/>
      <c r="I43" s="166"/>
      <c r="O43" s="169"/>
    </row>
    <row r="44" spans="1:15" ht="21" customHeight="1">
      <c r="A44" s="76"/>
      <c r="B44" s="57" t="s">
        <v>54</v>
      </c>
      <c r="C44" s="64" t="s">
        <v>11</v>
      </c>
      <c r="D44" s="61">
        <v>2</v>
      </c>
      <c r="E44" s="54" t="e">
        <f>#REF!*D44</f>
        <v>#REF!</v>
      </c>
      <c r="F44" s="54">
        <v>1383.2</v>
      </c>
      <c r="G44" s="26">
        <f>SUM(F44,F44*19%)</f>
        <v>1646.008</v>
      </c>
      <c r="H44" s="27" t="e">
        <f>G44*E44/1000</f>
        <v>#REF!</v>
      </c>
      <c r="I44" s="168" t="e">
        <f>H44/12/C137*1000</f>
        <v>#REF!</v>
      </c>
      <c r="J44" s="37" t="e">
        <f>SUM(I44)</f>
        <v>#REF!</v>
      </c>
      <c r="O44" s="169"/>
    </row>
    <row r="45" spans="1:15" ht="21" customHeight="1">
      <c r="A45" s="76"/>
      <c r="B45" s="57" t="s">
        <v>55</v>
      </c>
      <c r="C45" s="57" t="s">
        <v>56</v>
      </c>
      <c r="D45" s="61">
        <v>1</v>
      </c>
      <c r="E45" s="54" t="e">
        <f>#REF!*D45</f>
        <v>#REF!</v>
      </c>
      <c r="F45" s="54">
        <v>813.71</v>
      </c>
      <c r="G45" s="26">
        <f>SUM(F45,F45*19%)</f>
        <v>968.31490000000008</v>
      </c>
      <c r="H45" s="27" t="e">
        <f>G45*E45/1000</f>
        <v>#REF!</v>
      </c>
      <c r="I45" s="168" t="e">
        <f>H45/12/C137*1000</f>
        <v>#REF!</v>
      </c>
      <c r="J45" s="37"/>
      <c r="O45" s="169"/>
    </row>
    <row r="46" spans="1:15" ht="23.25" customHeight="1">
      <c r="A46" s="224" t="s">
        <v>57</v>
      </c>
      <c r="B46" s="225"/>
      <c r="C46" s="226"/>
      <c r="D46" s="61"/>
      <c r="E46" s="19"/>
      <c r="F46" s="19"/>
      <c r="G46" s="19"/>
      <c r="H46" s="20"/>
      <c r="I46" s="166"/>
      <c r="J46" s="37"/>
      <c r="O46" s="169"/>
    </row>
    <row r="47" spans="1:15" ht="21" customHeight="1">
      <c r="A47" s="135"/>
      <c r="B47" s="57" t="s">
        <v>58</v>
      </c>
      <c r="C47" s="64" t="s">
        <v>11</v>
      </c>
      <c r="D47" s="61">
        <v>2</v>
      </c>
      <c r="E47" s="26" t="e">
        <f>#REF!*D47</f>
        <v>#REF!</v>
      </c>
      <c r="F47" s="26">
        <v>1262.2</v>
      </c>
      <c r="G47" s="26">
        <f>SUM(F47,F47*19%)</f>
        <v>1502.018</v>
      </c>
      <c r="H47" s="27" t="e">
        <f>G47*E47/1000</f>
        <v>#REF!</v>
      </c>
      <c r="I47" s="167" t="e">
        <f>H47/12/C137*1000</f>
        <v>#REF!</v>
      </c>
      <c r="J47" s="37" t="e">
        <f>SUM(I47)</f>
        <v>#REF!</v>
      </c>
      <c r="O47" s="169"/>
    </row>
    <row r="48" spans="1:15" ht="21" customHeight="1">
      <c r="A48" s="58"/>
      <c r="B48" s="136" t="s">
        <v>59</v>
      </c>
      <c r="C48" s="57" t="s">
        <v>60</v>
      </c>
      <c r="D48" s="61">
        <v>5</v>
      </c>
      <c r="E48" s="26" t="e">
        <f>#REF!*D48</f>
        <v>#REF!</v>
      </c>
      <c r="F48" s="26">
        <v>1327.32</v>
      </c>
      <c r="G48" s="26">
        <f>SUM(F48,F48*19%)</f>
        <v>1579.5108</v>
      </c>
      <c r="H48" s="27" t="e">
        <f>G48*E48/1000</f>
        <v>#REF!</v>
      </c>
      <c r="I48" s="167" t="e">
        <f>H48/12/C137*1000</f>
        <v>#REF!</v>
      </c>
      <c r="K48" s="2" t="e">
        <f>SUM(J10:J47)</f>
        <v>#REF!</v>
      </c>
      <c r="O48" s="170"/>
    </row>
    <row r="49" spans="1:15" ht="24.75" customHeight="1">
      <c r="A49" s="227" t="s">
        <v>61</v>
      </c>
      <c r="B49" s="228"/>
      <c r="C49" s="229"/>
      <c r="D49" s="61"/>
      <c r="E49" s="19"/>
      <c r="F49" s="19"/>
      <c r="G49" s="56"/>
      <c r="H49" s="60" t="e">
        <f>SUM(H51:H70)</f>
        <v>#REF!</v>
      </c>
      <c r="I49" s="21"/>
      <c r="O49" s="170"/>
    </row>
    <row r="50" spans="1:15" ht="14.25" customHeight="1">
      <c r="A50" s="224" t="s">
        <v>62</v>
      </c>
      <c r="B50" s="225"/>
      <c r="C50" s="226"/>
      <c r="D50" s="61"/>
      <c r="E50" s="19"/>
      <c r="F50" s="19"/>
      <c r="G50" s="19"/>
      <c r="H50" s="20"/>
      <c r="I50" s="21"/>
      <c r="O50" s="169"/>
    </row>
    <row r="51" spans="1:15" ht="19.5" customHeight="1">
      <c r="A51" s="58"/>
      <c r="B51" s="57" t="s">
        <v>63</v>
      </c>
      <c r="C51" s="57" t="s">
        <v>56</v>
      </c>
      <c r="D51" s="61">
        <v>1</v>
      </c>
      <c r="E51" s="31" t="e">
        <f>#REF!*D51</f>
        <v>#REF!</v>
      </c>
      <c r="F51" s="26">
        <v>1135.4000000000001</v>
      </c>
      <c r="G51" s="26">
        <f>SUM(F51,F51*19%)</f>
        <v>1351.1260000000002</v>
      </c>
      <c r="H51" s="27" t="e">
        <f>G51*E51/1000</f>
        <v>#REF!</v>
      </c>
      <c r="I51" s="167" t="e">
        <f>H51/12/C137*1000</f>
        <v>#REF!</v>
      </c>
      <c r="O51" s="169"/>
    </row>
    <row r="52" spans="1:15" ht="19.5" customHeight="1">
      <c r="A52" s="58"/>
      <c r="B52" s="57" t="s">
        <v>64</v>
      </c>
      <c r="C52" s="59" t="s">
        <v>173</v>
      </c>
      <c r="D52" s="61">
        <v>2</v>
      </c>
      <c r="E52" s="31" t="e">
        <f>#REF!*D52</f>
        <v>#REF!</v>
      </c>
      <c r="F52" s="26">
        <v>102.6</v>
      </c>
      <c r="G52" s="26">
        <f>SUM(F52,F52*19%)</f>
        <v>122.09399999999999</v>
      </c>
      <c r="H52" s="27" t="e">
        <f>G52*E52/1000</f>
        <v>#REF!</v>
      </c>
      <c r="I52" s="167" t="e">
        <f>H52/12/C137*1000</f>
        <v>#REF!</v>
      </c>
      <c r="J52" s="37"/>
      <c r="O52" s="169"/>
    </row>
    <row r="53" spans="1:15" ht="15" customHeight="1">
      <c r="A53" s="58"/>
      <c r="B53" s="57" t="s">
        <v>66</v>
      </c>
      <c r="C53" s="59" t="s">
        <v>174</v>
      </c>
      <c r="D53" s="61">
        <v>3</v>
      </c>
      <c r="E53" s="31" t="e">
        <f>#REF!*D53</f>
        <v>#REF!</v>
      </c>
      <c r="F53" s="26">
        <v>117.93</v>
      </c>
      <c r="G53" s="26">
        <f>SUM(F53,F53*19%)</f>
        <v>140.33670000000001</v>
      </c>
      <c r="H53" s="27" t="e">
        <f>G53*E53/1000</f>
        <v>#REF!</v>
      </c>
      <c r="I53" s="167" t="e">
        <f>H53/12/C137*1000</f>
        <v>#REF!</v>
      </c>
      <c r="O53" s="169"/>
    </row>
    <row r="54" spans="1:15" ht="19.5" customHeight="1">
      <c r="A54" s="58"/>
      <c r="B54" s="57" t="s">
        <v>67</v>
      </c>
      <c r="C54" s="57" t="s">
        <v>56</v>
      </c>
      <c r="D54" s="61">
        <v>1</v>
      </c>
      <c r="E54" s="26" t="e">
        <f>#REF!*D54</f>
        <v>#REF!</v>
      </c>
      <c r="F54" s="26">
        <v>1187.07</v>
      </c>
      <c r="G54" s="26">
        <f>SUM(F54,F54*19%)</f>
        <v>1412.6133</v>
      </c>
      <c r="H54" s="27" t="e">
        <f>G54*E54/1000</f>
        <v>#REF!</v>
      </c>
      <c r="I54" s="167" t="e">
        <f>H54/12/C137*1000</f>
        <v>#REF!</v>
      </c>
      <c r="J54" s="37" t="e">
        <f>SUM(I51:I54)</f>
        <v>#REF!</v>
      </c>
      <c r="O54" s="169"/>
    </row>
    <row r="55" spans="1:15" ht="14.25" customHeight="1">
      <c r="A55" s="224" t="s">
        <v>68</v>
      </c>
      <c r="B55" s="225"/>
      <c r="C55" s="226"/>
      <c r="D55" s="61"/>
      <c r="E55" s="19"/>
      <c r="F55" s="19"/>
      <c r="G55" s="39"/>
      <c r="I55" s="21"/>
      <c r="O55" s="169"/>
    </row>
    <row r="56" spans="1:15" ht="26.25" customHeight="1">
      <c r="A56" s="58"/>
      <c r="B56" s="57" t="s">
        <v>69</v>
      </c>
      <c r="C56" s="64" t="s">
        <v>11</v>
      </c>
      <c r="D56" s="61">
        <v>2</v>
      </c>
      <c r="E56" s="26" t="e">
        <f>#REF!*D56</f>
        <v>#REF!</v>
      </c>
      <c r="F56" s="26">
        <v>3712.4</v>
      </c>
      <c r="G56" s="26">
        <f>SUM(F56,F56*19%)</f>
        <v>4417.7560000000003</v>
      </c>
      <c r="H56" s="27" t="e">
        <f>G56*E56/1000</f>
        <v>#REF!</v>
      </c>
      <c r="I56" s="173" t="e">
        <f>H56/12/C137*1000</f>
        <v>#REF!</v>
      </c>
      <c r="O56" s="169"/>
    </row>
    <row r="57" spans="1:15" ht="18.75" customHeight="1">
      <c r="A57" s="58"/>
      <c r="B57" s="57" t="s">
        <v>70</v>
      </c>
      <c r="C57" s="137" t="s">
        <v>56</v>
      </c>
      <c r="D57" s="61">
        <v>1</v>
      </c>
      <c r="E57" s="26" t="e">
        <f>#REF!*D57</f>
        <v>#REF!</v>
      </c>
      <c r="F57" s="26">
        <v>3102.4</v>
      </c>
      <c r="G57" s="26">
        <f>SUM(F57,F57*19%)</f>
        <v>3691.8560000000002</v>
      </c>
      <c r="H57" s="27" t="e">
        <f>G57*E57/1000</f>
        <v>#REF!</v>
      </c>
      <c r="I57" s="173" t="e">
        <f>H57/12/C138*1000</f>
        <v>#REF!</v>
      </c>
      <c r="O57" s="169"/>
    </row>
    <row r="58" spans="1:15" ht="20.25" customHeight="1">
      <c r="A58" s="135"/>
      <c r="B58" s="57" t="s">
        <v>71</v>
      </c>
      <c r="C58" s="65" t="s">
        <v>20</v>
      </c>
      <c r="D58" s="61">
        <v>52</v>
      </c>
      <c r="E58" s="26" t="e">
        <f>#REF!*D58</f>
        <v>#REF!</v>
      </c>
      <c r="F58" s="26">
        <v>3112.89</v>
      </c>
      <c r="G58" s="26">
        <f>SUM(F58,F58*19%)</f>
        <v>3704.3390999999997</v>
      </c>
      <c r="H58" s="27" t="e">
        <f>G58*E58/1000</f>
        <v>#REF!</v>
      </c>
      <c r="I58" s="173" t="e">
        <f>H58/12/C137*1000</f>
        <v>#REF!</v>
      </c>
      <c r="O58" s="169"/>
    </row>
    <row r="59" spans="1:15" ht="23.25" customHeight="1">
      <c r="A59" s="138"/>
      <c r="B59" s="57" t="s">
        <v>72</v>
      </c>
      <c r="C59" s="65" t="s">
        <v>65</v>
      </c>
      <c r="D59" s="61">
        <v>1</v>
      </c>
      <c r="E59" s="26" t="e">
        <f>#REF!*D59</f>
        <v>#REF!</v>
      </c>
      <c r="F59" s="26">
        <v>3595.86</v>
      </c>
      <c r="G59" s="26">
        <f>SUM(F59,F59*19%)</f>
        <v>4279.0734000000002</v>
      </c>
      <c r="H59" s="27" t="e">
        <f>G59*E59/1000</f>
        <v>#REF!</v>
      </c>
      <c r="I59" s="173" t="e">
        <f>H59/12/C137*1000</f>
        <v>#REF!</v>
      </c>
      <c r="J59" s="37"/>
      <c r="O59" s="169"/>
    </row>
    <row r="60" spans="1:15" ht="23.25" customHeight="1">
      <c r="A60" s="224" t="s">
        <v>73</v>
      </c>
      <c r="B60" s="225"/>
      <c r="C60" s="225"/>
      <c r="D60" s="226"/>
      <c r="E60" s="19"/>
      <c r="F60" s="19"/>
      <c r="G60" s="19"/>
      <c r="H60" s="20"/>
      <c r="I60" s="21"/>
      <c r="O60" s="169"/>
    </row>
    <row r="61" spans="1:15" ht="30.75" customHeight="1">
      <c r="A61" s="139"/>
      <c r="B61" s="57" t="s">
        <v>74</v>
      </c>
      <c r="C61" s="64" t="s">
        <v>11</v>
      </c>
      <c r="D61" s="61">
        <v>2</v>
      </c>
      <c r="E61" s="26" t="e">
        <f>#REF!*D61</f>
        <v>#REF!</v>
      </c>
      <c r="F61" s="26">
        <v>3312.4</v>
      </c>
      <c r="G61" s="26">
        <f t="shared" ref="G61:G66" si="0">SUM(F61,F61*19%)</f>
        <v>3941.7560000000003</v>
      </c>
      <c r="H61" s="27" t="e">
        <f t="shared" ref="H61:H66" si="1">G61*E61/1000</f>
        <v>#REF!</v>
      </c>
      <c r="I61" s="173" t="e">
        <f>H61/12/C137*1000</f>
        <v>#REF!</v>
      </c>
      <c r="O61" s="169"/>
    </row>
    <row r="62" spans="1:15" ht="20.25" customHeight="1">
      <c r="A62" s="76"/>
      <c r="B62" s="57" t="s">
        <v>75</v>
      </c>
      <c r="C62" s="65" t="s">
        <v>20</v>
      </c>
      <c r="D62" s="61">
        <v>52</v>
      </c>
      <c r="E62" s="26" t="e">
        <f>#REF!*D62</f>
        <v>#REF!</v>
      </c>
      <c r="F62" s="26">
        <v>814.89</v>
      </c>
      <c r="G62" s="26">
        <f t="shared" si="0"/>
        <v>969.71910000000003</v>
      </c>
      <c r="H62" s="27" t="e">
        <f t="shared" si="1"/>
        <v>#REF!</v>
      </c>
      <c r="I62" s="173" t="e">
        <f>H62/12/C137*1000</f>
        <v>#REF!</v>
      </c>
      <c r="O62" s="169"/>
    </row>
    <row r="63" spans="1:15" ht="19.5" customHeight="1">
      <c r="A63" s="76"/>
      <c r="B63" s="64" t="s">
        <v>76</v>
      </c>
      <c r="C63" s="65" t="s">
        <v>65</v>
      </c>
      <c r="D63" s="61">
        <v>1</v>
      </c>
      <c r="E63" s="26" t="e">
        <f>#REF!*D63</f>
        <v>#REF!</v>
      </c>
      <c r="F63" s="26">
        <v>717.27</v>
      </c>
      <c r="G63" s="26">
        <f t="shared" si="0"/>
        <v>853.55129999999997</v>
      </c>
      <c r="H63" s="27" t="e">
        <f t="shared" si="1"/>
        <v>#REF!</v>
      </c>
      <c r="I63" s="173" t="e">
        <f>H63/12/C137*1000</f>
        <v>#REF!</v>
      </c>
      <c r="O63" s="169"/>
    </row>
    <row r="64" spans="1:15" ht="21" customHeight="1">
      <c r="A64" s="76"/>
      <c r="B64" s="57" t="s">
        <v>77</v>
      </c>
      <c r="C64" s="64" t="s">
        <v>78</v>
      </c>
      <c r="D64" s="61">
        <v>2</v>
      </c>
      <c r="E64" s="26" t="e">
        <f>#REF!*D64</f>
        <v>#REF!</v>
      </c>
      <c r="F64" s="26">
        <v>3587.07</v>
      </c>
      <c r="G64" s="26">
        <f t="shared" si="0"/>
        <v>4268.6133</v>
      </c>
      <c r="H64" s="27" t="e">
        <f t="shared" si="1"/>
        <v>#REF!</v>
      </c>
      <c r="I64" s="173" t="e">
        <f>H64/12/C137*1000</f>
        <v>#REF!</v>
      </c>
      <c r="O64" s="169"/>
    </row>
    <row r="65" spans="1:15" ht="24.75" customHeight="1">
      <c r="A65" s="76"/>
      <c r="B65" s="57" t="s">
        <v>79</v>
      </c>
      <c r="C65" s="57" t="s">
        <v>56</v>
      </c>
      <c r="D65" s="61">
        <v>5</v>
      </c>
      <c r="E65" s="26" t="e">
        <f>#REF!*D65</f>
        <v>#REF!</v>
      </c>
      <c r="F65" s="26">
        <v>3784.89</v>
      </c>
      <c r="G65" s="26">
        <f t="shared" si="0"/>
        <v>4504.0190999999995</v>
      </c>
      <c r="H65" s="27" t="e">
        <f t="shared" si="1"/>
        <v>#REF!</v>
      </c>
      <c r="I65" s="173" t="e">
        <f>H65/12/C137*1000</f>
        <v>#REF!</v>
      </c>
      <c r="O65" s="169"/>
    </row>
    <row r="66" spans="1:15" ht="17.25" customHeight="1">
      <c r="A66" s="76"/>
      <c r="B66" s="57" t="s">
        <v>80</v>
      </c>
      <c r="C66" s="65" t="s">
        <v>81</v>
      </c>
      <c r="D66" s="61">
        <v>12</v>
      </c>
      <c r="E66" s="26" t="e">
        <f>#REF!*D66</f>
        <v>#REF!</v>
      </c>
      <c r="F66" s="26">
        <v>317.73</v>
      </c>
      <c r="G66" s="26">
        <f t="shared" si="0"/>
        <v>378.09870000000001</v>
      </c>
      <c r="H66" s="27" t="e">
        <f t="shared" si="1"/>
        <v>#REF!</v>
      </c>
      <c r="I66" s="173" t="e">
        <f>H66/12/C137*1000</f>
        <v>#REF!</v>
      </c>
      <c r="J66" s="37"/>
      <c r="O66" s="169"/>
    </row>
    <row r="67" spans="1:15" ht="14.25" customHeight="1">
      <c r="A67" s="215" t="s">
        <v>82</v>
      </c>
      <c r="B67" s="216"/>
      <c r="C67" s="216"/>
      <c r="D67" s="217"/>
      <c r="E67" s="19"/>
      <c r="F67" s="19"/>
      <c r="G67" s="19"/>
      <c r="H67" s="20"/>
      <c r="I67" s="21"/>
      <c r="O67" s="169"/>
    </row>
    <row r="68" spans="1:15" ht="18.75" customHeight="1">
      <c r="A68" s="76"/>
      <c r="B68" s="64" t="s">
        <v>83</v>
      </c>
      <c r="C68" s="64" t="s">
        <v>65</v>
      </c>
      <c r="D68" s="61">
        <v>1</v>
      </c>
      <c r="E68" s="26" t="e">
        <f>#REF!*D68</f>
        <v>#REF!</v>
      </c>
      <c r="F68" s="26">
        <v>18.600000000000001</v>
      </c>
      <c r="G68" s="26">
        <f>SUM(F68,F68*19%)</f>
        <v>22.134</v>
      </c>
      <c r="H68" s="27" t="e">
        <f>G68*E68/1000</f>
        <v>#REF!</v>
      </c>
      <c r="I68" s="173" t="e">
        <f>H68/12/C137*1000</f>
        <v>#REF!</v>
      </c>
      <c r="O68" s="169"/>
    </row>
    <row r="69" spans="1:15" ht="21.75" customHeight="1">
      <c r="A69" s="76"/>
      <c r="B69" s="64" t="s">
        <v>84</v>
      </c>
      <c r="C69" s="140" t="s">
        <v>85</v>
      </c>
      <c r="D69" s="61">
        <v>1</v>
      </c>
      <c r="E69" s="26" t="e">
        <f>#REF!*D69</f>
        <v>#REF!</v>
      </c>
      <c r="F69" s="26">
        <v>35</v>
      </c>
      <c r="G69" s="26">
        <f>SUM(F69,F69*19%)</f>
        <v>41.65</v>
      </c>
      <c r="H69" s="27" t="e">
        <f>G69*E69/1000</f>
        <v>#REF!</v>
      </c>
      <c r="I69" s="173" t="e">
        <f>H69/12/C137*1000</f>
        <v>#REF!</v>
      </c>
      <c r="O69" s="169"/>
    </row>
    <row r="70" spans="1:15" ht="14.25" customHeight="1">
      <c r="A70" s="76"/>
      <c r="B70" s="64" t="s">
        <v>86</v>
      </c>
      <c r="C70" s="59" t="s">
        <v>87</v>
      </c>
      <c r="D70" s="61">
        <v>1</v>
      </c>
      <c r="E70" s="26" t="e">
        <f>#REF!*D70</f>
        <v>#REF!</v>
      </c>
      <c r="F70" s="26">
        <v>1312</v>
      </c>
      <c r="G70" s="26">
        <f>SUM(F70,F70*19%)</f>
        <v>1561.28</v>
      </c>
      <c r="H70" s="27" t="e">
        <f>G70*E70/1000</f>
        <v>#REF!</v>
      </c>
      <c r="I70" s="173" t="e">
        <f>H70/12/C137*1000</f>
        <v>#REF!</v>
      </c>
      <c r="J70" s="37" t="e">
        <f>SUM(I51:I70)</f>
        <v>#REF!</v>
      </c>
      <c r="O70" s="169"/>
    </row>
    <row r="71" spans="1:15" ht="14.25" customHeight="1">
      <c r="A71" s="215" t="s">
        <v>88</v>
      </c>
      <c r="B71" s="216"/>
      <c r="C71" s="216"/>
      <c r="D71" s="217"/>
      <c r="E71" s="19"/>
      <c r="F71" s="154" t="e">
        <f>SUM(H72:H73)</f>
        <v>#REF!</v>
      </c>
      <c r="G71" s="39"/>
      <c r="H71" s="60" t="e">
        <f>SUM(H74:H75)</f>
        <v>#REF!</v>
      </c>
      <c r="I71" s="21"/>
      <c r="O71" s="169"/>
    </row>
    <row r="72" spans="1:15" ht="18" customHeight="1">
      <c r="A72" s="76"/>
      <c r="B72" s="64" t="s">
        <v>89</v>
      </c>
      <c r="C72" s="65" t="s">
        <v>90</v>
      </c>
      <c r="D72" s="61">
        <v>1</v>
      </c>
      <c r="E72" s="31" t="e">
        <f>#REF!*D72</f>
        <v>#REF!</v>
      </c>
      <c r="F72" s="78"/>
      <c r="G72" s="62">
        <v>2385.7399999999998</v>
      </c>
      <c r="H72" s="63" t="e">
        <f>G72*E72/1000</f>
        <v>#REF!</v>
      </c>
      <c r="I72" s="173" t="e">
        <f>H72/12/C137*1000</f>
        <v>#REF!</v>
      </c>
      <c r="O72" s="169"/>
    </row>
    <row r="73" spans="1:15" ht="20.25" customHeight="1">
      <c r="A73" s="138"/>
      <c r="B73" s="64" t="s">
        <v>91</v>
      </c>
      <c r="C73" s="65" t="s">
        <v>90</v>
      </c>
      <c r="D73" s="61">
        <v>1</v>
      </c>
      <c r="E73" s="26" t="e">
        <f>#REF!*D73</f>
        <v>#REF!</v>
      </c>
      <c r="F73" s="78"/>
      <c r="G73" s="62">
        <v>2678.97</v>
      </c>
      <c r="H73" s="63" t="e">
        <f>G73*E73/1000</f>
        <v>#REF!</v>
      </c>
      <c r="I73" s="175" t="e">
        <f>H73/12/C137*1000</f>
        <v>#REF!</v>
      </c>
      <c r="J73" s="37"/>
      <c r="O73" s="169"/>
    </row>
    <row r="74" spans="1:15" ht="26.25" customHeight="1">
      <c r="A74" s="139"/>
      <c r="B74" s="64" t="s">
        <v>92</v>
      </c>
      <c r="C74" s="65" t="s">
        <v>78</v>
      </c>
      <c r="D74" s="61">
        <v>5</v>
      </c>
      <c r="E74" s="26" t="e">
        <f>#REF!*D74</f>
        <v>#REF!</v>
      </c>
      <c r="F74" s="26">
        <v>355.12</v>
      </c>
      <c r="G74" s="26">
        <f>SUM(F74,F74*19%)</f>
        <v>422.59280000000001</v>
      </c>
      <c r="H74" s="27" t="e">
        <f>G74*E74/1000</f>
        <v>#REF!</v>
      </c>
      <c r="I74" s="175" t="e">
        <f>H74/12/C137*1000</f>
        <v>#REF!</v>
      </c>
      <c r="J74" s="37"/>
      <c r="O74" s="169"/>
    </row>
    <row r="75" spans="1:15" ht="19.5" customHeight="1">
      <c r="A75" s="76"/>
      <c r="B75" s="57" t="s">
        <v>93</v>
      </c>
      <c r="C75" s="140" t="s">
        <v>94</v>
      </c>
      <c r="D75" s="61">
        <v>2</v>
      </c>
      <c r="E75" s="26" t="e">
        <f>#REF!*D75</f>
        <v>#REF!</v>
      </c>
      <c r="F75" s="26">
        <v>1330.32</v>
      </c>
      <c r="G75" s="26">
        <f>SUM(F75,F75*19%)</f>
        <v>1583.0808</v>
      </c>
      <c r="H75" s="27" t="e">
        <f>G75*E75/1000</f>
        <v>#REF!</v>
      </c>
      <c r="I75" s="175" t="e">
        <f>H75/12/C137*1000</f>
        <v>#REF!</v>
      </c>
      <c r="J75" s="37" t="e">
        <f>SUM(I72:I75)</f>
        <v>#REF!</v>
      </c>
      <c r="O75" s="169"/>
    </row>
    <row r="76" spans="1:15" ht="20.25" customHeight="1">
      <c r="A76" s="224" t="s">
        <v>95</v>
      </c>
      <c r="B76" s="225"/>
      <c r="C76" s="225"/>
      <c r="D76" s="226"/>
      <c r="E76" s="19"/>
      <c r="G76" s="39"/>
      <c r="H76" s="70" t="e">
        <f>SUM(H77:H78)</f>
        <v>#REF!</v>
      </c>
      <c r="I76" s="21"/>
      <c r="J76" s="37"/>
      <c r="O76" s="169"/>
    </row>
    <row r="77" spans="1:15" ht="19.5" customHeight="1">
      <c r="A77" s="76"/>
      <c r="B77" s="64" t="s">
        <v>96</v>
      </c>
      <c r="C77" s="59" t="s">
        <v>65</v>
      </c>
      <c r="D77" s="39">
        <v>1</v>
      </c>
      <c r="E77" s="66" t="e">
        <f>#REF!*D77</f>
        <v>#REF!</v>
      </c>
      <c r="F77" s="66">
        <v>3227</v>
      </c>
      <c r="G77" s="66">
        <f>SUM(F77,F77*19%)</f>
        <v>3840.13</v>
      </c>
      <c r="H77" s="155" t="e">
        <f>G77*E77/1000</f>
        <v>#REF!</v>
      </c>
      <c r="I77" s="174" t="e">
        <f>H77/12/C137*1000</f>
        <v>#REF!</v>
      </c>
      <c r="J77" s="67" t="e">
        <f>SUM(H77:H78)</f>
        <v>#REF!</v>
      </c>
      <c r="O77" s="169"/>
    </row>
    <row r="78" spans="1:15" ht="21.75" customHeight="1">
      <c r="A78" s="76"/>
      <c r="B78" s="64" t="s">
        <v>97</v>
      </c>
      <c r="C78" s="136" t="s">
        <v>98</v>
      </c>
      <c r="D78" s="39">
        <v>365</v>
      </c>
      <c r="E78" s="66" t="e">
        <f>#REF!*D78</f>
        <v>#REF!</v>
      </c>
      <c r="F78" s="66">
        <v>6.28</v>
      </c>
      <c r="G78" s="183">
        <f>SUM(F78,F78*19%)</f>
        <v>7.4732000000000003</v>
      </c>
      <c r="H78" s="155" t="e">
        <f>G78*E78/1000</f>
        <v>#REF!</v>
      </c>
      <c r="I78" s="174" t="e">
        <f>H78/12/C137*1000</f>
        <v>#REF!</v>
      </c>
      <c r="J78" s="242" t="s">
        <v>99</v>
      </c>
      <c r="K78" s="243"/>
      <c r="O78" s="169"/>
    </row>
    <row r="79" spans="1:15" ht="20.25" customHeight="1">
      <c r="A79" s="76"/>
      <c r="B79" s="57"/>
      <c r="C79" s="201"/>
      <c r="D79" s="41"/>
      <c r="E79" s="165"/>
      <c r="F79" s="181"/>
      <c r="G79" s="69"/>
      <c r="H79" s="182">
        <v>0.5</v>
      </c>
      <c r="I79" s="179" t="e">
        <f>H79/C137/1000</f>
        <v>#DIV/0!</v>
      </c>
      <c r="O79" s="169"/>
    </row>
    <row r="80" spans="1:15" ht="20.25" customHeight="1">
      <c r="A80" s="224" t="s">
        <v>100</v>
      </c>
      <c r="B80" s="225"/>
      <c r="C80" s="225"/>
      <c r="D80" s="226"/>
      <c r="E80" s="68"/>
      <c r="F80" s="68"/>
      <c r="G80" s="69"/>
      <c r="H80" s="80">
        <f>G80*E80/1000+SUM(H82)</f>
        <v>0.58330000000000004</v>
      </c>
      <c r="I80" s="71"/>
      <c r="O80" s="169"/>
    </row>
    <row r="81" spans="1:15" ht="20.25" customHeight="1">
      <c r="A81" s="184"/>
      <c r="B81" s="57" t="s">
        <v>180</v>
      </c>
      <c r="C81" s="136" t="s">
        <v>78</v>
      </c>
      <c r="D81" s="205"/>
      <c r="E81" s="202"/>
      <c r="F81" s="202"/>
      <c r="G81" s="203"/>
      <c r="H81" s="80"/>
      <c r="I81" s="204"/>
      <c r="O81" s="169"/>
    </row>
    <row r="82" spans="1:15" ht="20.25" customHeight="1">
      <c r="A82" s="141"/>
      <c r="B82" s="142" t="s">
        <v>101</v>
      </c>
      <c r="C82" s="41" t="s">
        <v>175</v>
      </c>
      <c r="D82" s="41">
        <v>1</v>
      </c>
      <c r="E82" s="26"/>
      <c r="F82" s="26"/>
      <c r="G82" s="26"/>
      <c r="H82" s="150">
        <v>0.58330000000000004</v>
      </c>
      <c r="I82" s="180" t="e">
        <f>H82/12/C137*1000</f>
        <v>#DIV/0!</v>
      </c>
      <c r="J82" s="72"/>
      <c r="K82" s="73"/>
      <c r="O82" s="169"/>
    </row>
    <row r="83" spans="1:15" ht="14.25" customHeight="1">
      <c r="A83" s="244" t="s">
        <v>102</v>
      </c>
      <c r="B83" s="245"/>
      <c r="C83" s="246"/>
      <c r="D83" s="61"/>
      <c r="E83" s="19"/>
      <c r="F83" s="19"/>
      <c r="G83" s="19"/>
      <c r="H83" s="60" t="e">
        <f>SUM(H85:H108)</f>
        <v>#REF!</v>
      </c>
      <c r="I83" s="21"/>
      <c r="O83" s="170"/>
    </row>
    <row r="84" spans="1:15" ht="14.25" customHeight="1">
      <c r="A84" s="215" t="s">
        <v>103</v>
      </c>
      <c r="B84" s="216"/>
      <c r="C84" s="217"/>
      <c r="D84" s="61"/>
      <c r="E84" s="19"/>
      <c r="F84" s="19"/>
      <c r="G84" s="19"/>
      <c r="H84" s="20"/>
      <c r="I84" s="21"/>
      <c r="O84" s="169"/>
    </row>
    <row r="85" spans="1:15" ht="22.5" customHeight="1">
      <c r="A85" s="76"/>
      <c r="B85" s="59" t="s">
        <v>104</v>
      </c>
      <c r="C85" s="59" t="s">
        <v>105</v>
      </c>
      <c r="D85" s="39">
        <v>247</v>
      </c>
      <c r="E85" s="26" t="e">
        <f>#REF!*D85</f>
        <v>#REF!</v>
      </c>
      <c r="F85" s="26">
        <v>232.71899999999999</v>
      </c>
      <c r="G85" s="26">
        <f t="shared" ref="G85:G91" si="2">SUM(F85,F85*19%)</f>
        <v>276.93561</v>
      </c>
      <c r="H85" s="27" t="e">
        <f t="shared" ref="H85:H91" si="3">G85*E85/1000</f>
        <v>#REF!</v>
      </c>
      <c r="I85" s="167" t="e">
        <f>H85/12/C137*1000</f>
        <v>#REF!</v>
      </c>
      <c r="O85" s="169"/>
    </row>
    <row r="86" spans="1:15" ht="24" customHeight="1">
      <c r="A86" s="76"/>
      <c r="B86" s="59" t="s">
        <v>106</v>
      </c>
      <c r="C86" s="59" t="s">
        <v>107</v>
      </c>
      <c r="D86" s="39">
        <v>52</v>
      </c>
      <c r="E86" s="26" t="e">
        <f>#REF!*D86</f>
        <v>#REF!</v>
      </c>
      <c r="F86" s="26">
        <v>142.65199999999999</v>
      </c>
      <c r="G86" s="26">
        <f t="shared" si="2"/>
        <v>169.75587999999999</v>
      </c>
      <c r="H86" s="27" t="e">
        <f t="shared" si="3"/>
        <v>#REF!</v>
      </c>
      <c r="I86" s="167" t="e">
        <f>H86/12/C137*1000</f>
        <v>#REF!</v>
      </c>
      <c r="O86" s="169"/>
    </row>
    <row r="87" spans="1:15" ht="21.75" customHeight="1">
      <c r="A87" s="76"/>
      <c r="B87" s="64" t="s">
        <v>108</v>
      </c>
      <c r="C87" s="59" t="s">
        <v>65</v>
      </c>
      <c r="D87" s="39">
        <v>1</v>
      </c>
      <c r="E87" s="26" t="e">
        <f>#REF!*D87</f>
        <v>#REF!</v>
      </c>
      <c r="F87" s="26">
        <v>422.4</v>
      </c>
      <c r="G87" s="26">
        <f t="shared" si="2"/>
        <v>502.65599999999995</v>
      </c>
      <c r="H87" s="27" t="e">
        <f t="shared" si="3"/>
        <v>#REF!</v>
      </c>
      <c r="I87" s="167" t="e">
        <f>H87/12/C137*1000</f>
        <v>#REF!</v>
      </c>
      <c r="O87" s="169"/>
    </row>
    <row r="88" spans="1:15" ht="24" customHeight="1">
      <c r="A88" s="143"/>
      <c r="B88" s="57" t="s">
        <v>109</v>
      </c>
      <c r="C88" s="59" t="s">
        <v>110</v>
      </c>
      <c r="D88" s="39">
        <v>12</v>
      </c>
      <c r="E88" s="26" t="e">
        <f>#REF!*D88</f>
        <v>#REF!</v>
      </c>
      <c r="F88" s="74">
        <v>138.35</v>
      </c>
      <c r="G88" s="26">
        <f t="shared" si="2"/>
        <v>164.63649999999998</v>
      </c>
      <c r="H88" s="27" t="e">
        <f t="shared" si="3"/>
        <v>#REF!</v>
      </c>
      <c r="I88" s="167" t="e">
        <f>H88/12/C137*1000</f>
        <v>#REF!</v>
      </c>
      <c r="O88" s="169"/>
    </row>
    <row r="89" spans="1:15" ht="19.5" customHeight="1">
      <c r="A89" s="135"/>
      <c r="B89" s="59" t="s">
        <v>176</v>
      </c>
      <c r="C89" s="186" t="s">
        <v>65</v>
      </c>
      <c r="D89" s="39">
        <v>1</v>
      </c>
      <c r="E89" s="26" t="e">
        <f>#REF!*D89</f>
        <v>#REF!</v>
      </c>
      <c r="F89" s="26">
        <v>413.35</v>
      </c>
      <c r="G89" s="26">
        <f t="shared" si="2"/>
        <v>491.88650000000001</v>
      </c>
      <c r="H89" s="27" t="e">
        <f t="shared" si="3"/>
        <v>#REF!</v>
      </c>
      <c r="I89" s="167" t="e">
        <f>H89/12/C137*1000</f>
        <v>#REF!</v>
      </c>
      <c r="J89" s="4" t="e">
        <f>SUM(I85:I89)</f>
        <v>#REF!</v>
      </c>
      <c r="O89" s="169"/>
    </row>
    <row r="90" spans="1:15" ht="19.5" customHeight="1">
      <c r="A90" s="144"/>
      <c r="B90" s="64" t="s">
        <v>111</v>
      </c>
      <c r="C90" s="136" t="s">
        <v>112</v>
      </c>
      <c r="D90" s="39">
        <v>2</v>
      </c>
      <c r="E90" s="26" t="e">
        <f>#REF!*D90</f>
        <v>#REF!</v>
      </c>
      <c r="F90" s="26">
        <v>313.60000000000002</v>
      </c>
      <c r="G90" s="26">
        <f t="shared" si="2"/>
        <v>373.18400000000003</v>
      </c>
      <c r="H90" s="27" t="e">
        <f t="shared" si="3"/>
        <v>#REF!</v>
      </c>
      <c r="I90" s="167" t="e">
        <f>H90/12/C137*1000</f>
        <v>#REF!</v>
      </c>
      <c r="O90" s="169"/>
    </row>
    <row r="91" spans="1:15" ht="18" customHeight="1">
      <c r="A91" s="138"/>
      <c r="B91" s="64" t="s">
        <v>113</v>
      </c>
      <c r="C91" s="57" t="s">
        <v>56</v>
      </c>
      <c r="D91" s="39">
        <v>1</v>
      </c>
      <c r="E91" s="26" t="e">
        <f>#REF!*D91</f>
        <v>#REF!</v>
      </c>
      <c r="F91" s="26">
        <v>1112</v>
      </c>
      <c r="G91" s="26">
        <f t="shared" si="2"/>
        <v>1323.28</v>
      </c>
      <c r="H91" s="27" t="e">
        <f t="shared" si="3"/>
        <v>#REF!</v>
      </c>
      <c r="I91" s="167" t="e">
        <f>H91/12/C137*1000</f>
        <v>#REF!</v>
      </c>
      <c r="J91" s="37"/>
      <c r="O91" s="169"/>
    </row>
    <row r="92" spans="1:15" ht="14.25" customHeight="1">
      <c r="A92" s="199" t="s">
        <v>114</v>
      </c>
      <c r="B92" s="200"/>
      <c r="C92" s="65"/>
      <c r="D92" s="61"/>
      <c r="E92" s="19"/>
      <c r="F92" s="19"/>
      <c r="G92" s="19"/>
      <c r="H92" s="20"/>
      <c r="I92" s="166"/>
      <c r="O92" s="169"/>
    </row>
    <row r="93" spans="1:15" ht="14.25" customHeight="1">
      <c r="A93" s="139"/>
      <c r="B93" s="145" t="s">
        <v>115</v>
      </c>
      <c r="C93" s="65"/>
      <c r="D93" s="61"/>
      <c r="E93" s="19"/>
      <c r="F93" s="19"/>
      <c r="G93" s="19"/>
      <c r="H93" s="20"/>
      <c r="I93" s="166"/>
      <c r="O93" s="169"/>
    </row>
    <row r="94" spans="1:15" ht="21.75" customHeight="1">
      <c r="A94" s="76"/>
      <c r="B94" s="64" t="s">
        <v>116</v>
      </c>
      <c r="C94" s="136" t="s">
        <v>117</v>
      </c>
      <c r="D94" s="39">
        <v>120</v>
      </c>
      <c r="E94" s="26" t="e">
        <f>#REF!*D94</f>
        <v>#REF!</v>
      </c>
      <c r="F94" s="26">
        <v>64.400000000000006</v>
      </c>
      <c r="G94" s="26">
        <f t="shared" ref="G94:G99" si="4">SUM(F94,F94*19%)</f>
        <v>76.63600000000001</v>
      </c>
      <c r="H94" s="27" t="e">
        <f t="shared" ref="H94:H99" si="5">G94*E94/1000</f>
        <v>#REF!</v>
      </c>
      <c r="I94" s="167" t="e">
        <f>H94/12/C137*1000</f>
        <v>#REF!</v>
      </c>
      <c r="O94" s="169"/>
    </row>
    <row r="95" spans="1:15" ht="18.75" customHeight="1">
      <c r="A95" s="76"/>
      <c r="B95" s="64" t="s">
        <v>118</v>
      </c>
      <c r="C95" s="140" t="s">
        <v>119</v>
      </c>
      <c r="D95" s="39">
        <v>120</v>
      </c>
      <c r="E95" s="26" t="e">
        <f>#REF!*D95</f>
        <v>#REF!</v>
      </c>
      <c r="F95" s="26">
        <v>52.12</v>
      </c>
      <c r="G95" s="26">
        <f t="shared" si="4"/>
        <v>62.022799999999997</v>
      </c>
      <c r="H95" s="27" t="e">
        <f t="shared" si="5"/>
        <v>#REF!</v>
      </c>
      <c r="I95" s="167" t="e">
        <f>H95/12/C137*1000</f>
        <v>#REF!</v>
      </c>
      <c r="O95" s="169"/>
    </row>
    <row r="96" spans="1:15" ht="22.5" customHeight="1">
      <c r="A96" s="76"/>
      <c r="B96" s="64" t="s">
        <v>120</v>
      </c>
      <c r="C96" s="65" t="s">
        <v>78</v>
      </c>
      <c r="D96" s="39">
        <v>17</v>
      </c>
      <c r="E96" s="26" t="e">
        <f>#REF!*D96</f>
        <v>#REF!</v>
      </c>
      <c r="F96" s="26">
        <v>16.45</v>
      </c>
      <c r="G96" s="26">
        <f t="shared" si="4"/>
        <v>19.575499999999998</v>
      </c>
      <c r="H96" s="27" t="e">
        <f t="shared" si="5"/>
        <v>#REF!</v>
      </c>
      <c r="I96" s="167" t="e">
        <f>H96/12/C137*1000</f>
        <v>#REF!</v>
      </c>
      <c r="O96" s="169"/>
    </row>
    <row r="97" spans="1:15" ht="18.75" customHeight="1">
      <c r="A97" s="76"/>
      <c r="B97" s="77" t="s">
        <v>121</v>
      </c>
      <c r="C97" s="59" t="s">
        <v>122</v>
      </c>
      <c r="D97" s="39">
        <v>123</v>
      </c>
      <c r="E97" s="26" t="e">
        <f>#REF!*D97</f>
        <v>#REF!</v>
      </c>
      <c r="F97" s="74">
        <v>7.35</v>
      </c>
      <c r="G97" s="26">
        <f t="shared" si="4"/>
        <v>8.7464999999999993</v>
      </c>
      <c r="H97" s="27" t="e">
        <f t="shared" si="5"/>
        <v>#REF!</v>
      </c>
      <c r="I97" s="167" t="e">
        <f>H97/12/C137*1000</f>
        <v>#REF!</v>
      </c>
      <c r="O97" s="169"/>
    </row>
    <row r="98" spans="1:15" ht="20.25" customHeight="1">
      <c r="A98" s="76"/>
      <c r="B98" s="187" t="s">
        <v>123</v>
      </c>
      <c r="C98" s="59" t="s">
        <v>122</v>
      </c>
      <c r="D98" s="39">
        <v>123</v>
      </c>
      <c r="E98" s="26" t="e">
        <f>#REF!*D98</f>
        <v>#REF!</v>
      </c>
      <c r="F98" s="26">
        <v>6.58</v>
      </c>
      <c r="G98" s="26">
        <f t="shared" si="4"/>
        <v>7.8301999999999996</v>
      </c>
      <c r="H98" s="27" t="e">
        <f t="shared" si="5"/>
        <v>#REF!</v>
      </c>
      <c r="I98" s="167" t="e">
        <f>H98/12/C137*1000</f>
        <v>#REF!</v>
      </c>
      <c r="J98" s="37"/>
      <c r="O98" s="169"/>
    </row>
    <row r="99" spans="1:15" ht="23.25" customHeight="1">
      <c r="A99" s="188"/>
      <c r="B99" s="189" t="s">
        <v>167</v>
      </c>
      <c r="C99" s="190" t="s">
        <v>132</v>
      </c>
      <c r="D99" s="185">
        <v>20</v>
      </c>
      <c r="E99" s="62" t="e">
        <f>#REF!*D99</f>
        <v>#REF!</v>
      </c>
      <c r="F99" s="62">
        <v>528.79999999999995</v>
      </c>
      <c r="G99" s="62">
        <f t="shared" si="4"/>
        <v>629.27199999999993</v>
      </c>
      <c r="H99" s="152" t="e">
        <f t="shared" si="5"/>
        <v>#REF!</v>
      </c>
      <c r="I99" s="167" t="e">
        <f>H99/12/C137*1000</f>
        <v>#REF!</v>
      </c>
      <c r="J99" s="37"/>
      <c r="O99" s="169"/>
    </row>
    <row r="100" spans="1:15" ht="14.25" customHeight="1">
      <c r="A100" s="215" t="s">
        <v>124</v>
      </c>
      <c r="B100" s="216"/>
      <c r="C100" s="217"/>
      <c r="D100" s="39"/>
      <c r="E100" s="19"/>
      <c r="F100" s="19"/>
      <c r="G100" s="19"/>
      <c r="H100" s="20"/>
      <c r="I100" s="21"/>
      <c r="O100" s="169"/>
    </row>
    <row r="101" spans="1:15" ht="14.25" customHeight="1">
      <c r="A101" s="76"/>
      <c r="B101" s="64" t="s">
        <v>125</v>
      </c>
      <c r="C101" s="59" t="s">
        <v>122</v>
      </c>
      <c r="D101" s="39">
        <v>123</v>
      </c>
      <c r="E101" s="26" t="e">
        <f>#REF!*D101</f>
        <v>#REF!</v>
      </c>
      <c r="F101" s="26">
        <v>42.72</v>
      </c>
      <c r="G101" s="26">
        <f>SUM(F101,F101*19%)</f>
        <v>50.836799999999997</v>
      </c>
      <c r="H101" s="27" t="e">
        <f>G101*E101/1000</f>
        <v>#REF!</v>
      </c>
      <c r="I101" s="167" t="e">
        <f>H101/12/C137*1000</f>
        <v>#REF!</v>
      </c>
      <c r="O101" s="169"/>
    </row>
    <row r="102" spans="1:15" ht="22.5" customHeight="1">
      <c r="A102" s="76"/>
      <c r="B102" s="57" t="s">
        <v>126</v>
      </c>
      <c r="C102" s="59" t="s">
        <v>122</v>
      </c>
      <c r="D102" s="39">
        <v>123</v>
      </c>
      <c r="E102" s="78" t="e">
        <f>#REF!*D102</f>
        <v>#REF!</v>
      </c>
      <c r="F102" s="74">
        <v>7.35</v>
      </c>
      <c r="G102" s="26">
        <f>SUM(F102,F102*19%)</f>
        <v>8.7464999999999993</v>
      </c>
      <c r="H102" s="27" t="e">
        <f>G102*E102/1000</f>
        <v>#REF!</v>
      </c>
      <c r="I102" s="167" t="e">
        <f>H102/12/C137*1000</f>
        <v>#REF!</v>
      </c>
      <c r="O102" s="169"/>
    </row>
    <row r="103" spans="1:15" ht="14.25" customHeight="1">
      <c r="A103" s="76"/>
      <c r="B103" s="64" t="s">
        <v>127</v>
      </c>
      <c r="C103" s="59" t="s">
        <v>122</v>
      </c>
      <c r="D103" s="39">
        <v>123</v>
      </c>
      <c r="E103" s="26" t="e">
        <f>#REF!*D103</f>
        <v>#REF!</v>
      </c>
      <c r="F103" s="26">
        <v>39.661000000000001</v>
      </c>
      <c r="G103" s="26">
        <f>SUM(F103,F103*19%)</f>
        <v>47.19659</v>
      </c>
      <c r="H103" s="27" t="e">
        <f>G103*E103/1000</f>
        <v>#REF!</v>
      </c>
      <c r="I103" s="167" t="e">
        <f>H103/12/C137*1000</f>
        <v>#REF!</v>
      </c>
      <c r="O103" s="169"/>
    </row>
    <row r="104" spans="1:15" ht="19.5" customHeight="1">
      <c r="A104" s="76"/>
      <c r="B104" s="64" t="s">
        <v>128</v>
      </c>
      <c r="C104" s="59" t="s">
        <v>122</v>
      </c>
      <c r="D104" s="39">
        <v>123</v>
      </c>
      <c r="E104" s="26" t="e">
        <f>#REF!*D104</f>
        <v>#REF!</v>
      </c>
      <c r="F104" s="54">
        <v>2.21</v>
      </c>
      <c r="G104" s="54">
        <f>SUM(F104,F104*19%)</f>
        <v>2.6299000000000001</v>
      </c>
      <c r="H104" s="159" t="e">
        <f>G104*E104/1000</f>
        <v>#REF!</v>
      </c>
      <c r="I104" s="168" t="e">
        <f>H104/12/C137*1000</f>
        <v>#REF!</v>
      </c>
      <c r="J104" s="37"/>
      <c r="O104" s="169"/>
    </row>
    <row r="105" spans="1:15" ht="20.25" customHeight="1">
      <c r="A105" s="209" t="s">
        <v>168</v>
      </c>
      <c r="B105" s="210"/>
      <c r="C105" s="191"/>
      <c r="D105" s="191"/>
      <c r="E105" s="153"/>
      <c r="F105" s="68"/>
      <c r="G105" s="68"/>
      <c r="H105" s="162"/>
      <c r="I105" s="71"/>
      <c r="J105" s="37"/>
      <c r="O105" s="171"/>
    </row>
    <row r="106" spans="1:15" ht="20.25" customHeight="1">
      <c r="A106" s="188"/>
      <c r="B106" s="192" t="s">
        <v>169</v>
      </c>
      <c r="C106" s="193" t="s">
        <v>131</v>
      </c>
      <c r="D106" s="194">
        <v>365</v>
      </c>
      <c r="E106" s="62" t="e">
        <f>#REF!*D106</f>
        <v>#REF!</v>
      </c>
      <c r="F106" s="160">
        <v>7.79</v>
      </c>
      <c r="G106" s="160">
        <f>SUM(F106,F106)</f>
        <v>15.58</v>
      </c>
      <c r="H106" s="161" t="e">
        <f>G106*E106/1000</f>
        <v>#REF!</v>
      </c>
      <c r="I106" s="176" t="e">
        <f>H106/12/C137*1000</f>
        <v>#REF!</v>
      </c>
      <c r="J106" s="37"/>
      <c r="O106" s="169"/>
    </row>
    <row r="107" spans="1:15" ht="21" customHeight="1">
      <c r="A107" s="224" t="s">
        <v>129</v>
      </c>
      <c r="B107" s="225"/>
      <c r="C107" s="226"/>
      <c r="D107" s="39"/>
      <c r="E107" s="19"/>
      <c r="F107" s="19"/>
      <c r="G107" s="19"/>
      <c r="H107" s="157" t="e">
        <f>SUM(H108)</f>
        <v>#REF!</v>
      </c>
      <c r="I107" s="21"/>
      <c r="J107" s="4" t="e">
        <f>SUM(I94:I104)</f>
        <v>#REF!</v>
      </c>
      <c r="K107" s="79" t="e">
        <f>SUM(H85:H104)</f>
        <v>#REF!</v>
      </c>
      <c r="O107" s="169"/>
    </row>
    <row r="108" spans="1:15" ht="21" customHeight="1">
      <c r="A108" s="146"/>
      <c r="B108" s="147" t="s">
        <v>130</v>
      </c>
      <c r="C108" s="148" t="s">
        <v>98</v>
      </c>
      <c r="D108" s="149">
        <v>365</v>
      </c>
      <c r="E108" s="54" t="e">
        <f>#REF!*D108</f>
        <v>#REF!</v>
      </c>
      <c r="F108" s="54">
        <v>92.25</v>
      </c>
      <c r="G108" s="26">
        <f>SUM(F108,F108*19%)</f>
        <v>109.7775</v>
      </c>
      <c r="H108" s="150" t="e">
        <f>G108*E108/1000</f>
        <v>#REF!</v>
      </c>
      <c r="I108" s="177" t="e">
        <f>H108/12/C137*1000</f>
        <v>#REF!</v>
      </c>
      <c r="O108" s="169"/>
    </row>
    <row r="109" spans="1:15" ht="14.25" customHeight="1">
      <c r="A109" s="238" t="s">
        <v>170</v>
      </c>
      <c r="B109" s="239"/>
      <c r="C109" s="240"/>
      <c r="D109" s="81"/>
      <c r="E109" s="42"/>
      <c r="F109" s="42"/>
      <c r="G109" s="42"/>
      <c r="H109" s="156">
        <f>SUM(H110)</f>
        <v>141.85764</v>
      </c>
      <c r="I109" s="83"/>
      <c r="O109" s="169"/>
    </row>
    <row r="110" spans="1:15" ht="37.5" customHeight="1">
      <c r="A110" s="158"/>
      <c r="B110" s="195" t="s">
        <v>133</v>
      </c>
      <c r="C110" s="196"/>
      <c r="D110" s="197"/>
      <c r="E110" s="84" t="e">
        <f>#REF!*D110</f>
        <v>#REF!</v>
      </c>
      <c r="F110" s="84">
        <v>141857.64000000001</v>
      </c>
      <c r="G110" s="84">
        <f>SUM(F110,F110*19%)</f>
        <v>168810.59160000001</v>
      </c>
      <c r="H110" s="150">
        <f>F110/1000</f>
        <v>141.85764</v>
      </c>
      <c r="I110" s="178" t="e">
        <f>H110/12/C137*1000</f>
        <v>#DIV/0!</v>
      </c>
      <c r="O110" s="170"/>
    </row>
    <row r="111" spans="1:15" ht="14.25" customHeight="1">
      <c r="A111" s="85"/>
      <c r="B111" s="198"/>
      <c r="C111" s="34"/>
      <c r="D111" s="19"/>
      <c r="E111" s="87"/>
      <c r="F111" s="87"/>
      <c r="G111" s="87"/>
      <c r="H111" s="88"/>
      <c r="I111" s="89"/>
      <c r="O111" s="169"/>
    </row>
    <row r="112" spans="1:15" ht="14.25" customHeight="1">
      <c r="A112" s="85"/>
      <c r="B112" s="86"/>
      <c r="C112" s="14"/>
      <c r="D112" s="18"/>
      <c r="E112" s="87"/>
      <c r="F112" s="87"/>
      <c r="G112" s="87"/>
      <c r="H112" s="88"/>
      <c r="I112" s="89"/>
      <c r="O112" s="169"/>
    </row>
    <row r="113" spans="1:15" ht="40.5" customHeight="1">
      <c r="A113" s="237" t="s">
        <v>134</v>
      </c>
      <c r="B113" s="237"/>
      <c r="C113" s="237"/>
      <c r="D113" s="90"/>
      <c r="E113" s="87"/>
      <c r="F113" s="87"/>
      <c r="G113" s="87"/>
      <c r="H113" s="88"/>
      <c r="I113" s="89"/>
      <c r="O113" s="169"/>
    </row>
    <row r="114" spans="1:15" ht="14.25" customHeight="1">
      <c r="A114" s="247" t="s">
        <v>171</v>
      </c>
      <c r="B114" s="247"/>
      <c r="C114" s="247"/>
      <c r="D114" s="91"/>
      <c r="E114" s="92"/>
      <c r="F114" s="92"/>
      <c r="G114" s="93"/>
      <c r="H114" s="248" t="s">
        <v>135</v>
      </c>
      <c r="I114" s="249"/>
      <c r="O114" s="169"/>
    </row>
    <row r="115" spans="1:15" ht="14.25" customHeight="1">
      <c r="A115" s="94"/>
      <c r="B115" s="95" t="s">
        <v>136</v>
      </c>
      <c r="C115" s="18" t="s">
        <v>131</v>
      </c>
      <c r="D115" s="82"/>
      <c r="E115" s="96"/>
      <c r="F115" s="96"/>
      <c r="G115" s="97"/>
      <c r="H115" s="250"/>
      <c r="I115" s="251"/>
      <c r="O115" s="169"/>
    </row>
    <row r="116" spans="1:15" ht="16.5" customHeight="1">
      <c r="A116" s="94"/>
      <c r="B116" s="95" t="s">
        <v>137</v>
      </c>
      <c r="C116" s="43" t="s">
        <v>138</v>
      </c>
      <c r="D116" s="82">
        <v>247</v>
      </c>
      <c r="E116" s="15"/>
      <c r="F116" s="15"/>
      <c r="G116" s="98"/>
      <c r="H116" s="250"/>
      <c r="I116" s="251"/>
      <c r="O116" s="169"/>
    </row>
    <row r="117" spans="1:15" ht="16.5" customHeight="1">
      <c r="A117" s="94"/>
      <c r="B117" s="95" t="s">
        <v>139</v>
      </c>
      <c r="C117" s="99"/>
      <c r="D117" s="82"/>
      <c r="E117" s="96"/>
      <c r="F117" s="96"/>
      <c r="G117" s="97"/>
      <c r="H117" s="250"/>
      <c r="I117" s="251"/>
      <c r="O117" s="169"/>
    </row>
    <row r="118" spans="1:15" ht="10.5" customHeight="1">
      <c r="A118" s="94"/>
      <c r="B118" s="95" t="s">
        <v>140</v>
      </c>
      <c r="C118" s="99" t="s">
        <v>141</v>
      </c>
      <c r="D118" s="82">
        <v>1</v>
      </c>
      <c r="E118" s="15"/>
      <c r="F118" s="15"/>
      <c r="G118" s="98"/>
      <c r="H118" s="250"/>
      <c r="I118" s="251"/>
      <c r="O118" s="169"/>
    </row>
    <row r="119" spans="1:15" ht="17.25" customHeight="1">
      <c r="A119" s="94"/>
      <c r="B119" s="95" t="s">
        <v>142</v>
      </c>
      <c r="C119" s="43" t="s">
        <v>138</v>
      </c>
      <c r="D119" s="82">
        <v>247</v>
      </c>
      <c r="E119" s="15"/>
      <c r="F119" s="15"/>
      <c r="G119" s="98"/>
      <c r="H119" s="250"/>
      <c r="I119" s="251"/>
      <c r="O119" s="169"/>
    </row>
    <row r="120" spans="1:15" ht="14.25" customHeight="1">
      <c r="A120" s="94"/>
      <c r="B120" s="95" t="s">
        <v>143</v>
      </c>
      <c r="C120" s="18" t="s">
        <v>131</v>
      </c>
      <c r="D120" s="82">
        <v>365</v>
      </c>
      <c r="E120" s="15"/>
      <c r="F120" s="15"/>
      <c r="G120" s="98"/>
      <c r="H120" s="250"/>
      <c r="I120" s="251"/>
      <c r="O120" s="169"/>
    </row>
    <row r="121" spans="1:15" ht="22.5" customHeight="1">
      <c r="A121" s="94"/>
      <c r="B121" s="95" t="s">
        <v>144</v>
      </c>
      <c r="C121" s="8" t="s">
        <v>22</v>
      </c>
      <c r="D121" s="42">
        <v>1</v>
      </c>
      <c r="E121" s="15"/>
      <c r="F121" s="15"/>
      <c r="G121" s="98"/>
      <c r="H121" s="250"/>
      <c r="I121" s="251"/>
      <c r="O121" s="169"/>
    </row>
    <row r="122" spans="1:15" ht="18" customHeight="1">
      <c r="A122" s="94"/>
      <c r="B122" s="100" t="s">
        <v>145</v>
      </c>
      <c r="C122" s="43" t="s">
        <v>138</v>
      </c>
      <c r="D122" s="82">
        <v>247</v>
      </c>
      <c r="E122" s="15"/>
      <c r="F122" s="15"/>
      <c r="G122" s="98"/>
      <c r="H122" s="250"/>
      <c r="I122" s="251"/>
      <c r="O122" s="169"/>
    </row>
    <row r="123" spans="1:15" ht="12" customHeight="1">
      <c r="A123" s="94"/>
      <c r="B123" s="100" t="s">
        <v>146</v>
      </c>
      <c r="C123" s="99" t="s">
        <v>110</v>
      </c>
      <c r="D123" s="82">
        <v>12</v>
      </c>
      <c r="E123" s="15"/>
      <c r="F123" s="15"/>
      <c r="G123" s="98"/>
      <c r="H123" s="250"/>
      <c r="I123" s="251"/>
      <c r="O123" s="169"/>
    </row>
    <row r="124" spans="1:15" ht="10.5" customHeight="1">
      <c r="A124" s="94"/>
      <c r="B124" s="95" t="s">
        <v>147</v>
      </c>
      <c r="C124" s="43" t="s">
        <v>138</v>
      </c>
      <c r="D124" s="82">
        <v>247</v>
      </c>
      <c r="E124" s="15"/>
      <c r="F124" s="15"/>
      <c r="G124" s="98"/>
      <c r="H124" s="250"/>
      <c r="I124" s="251"/>
      <c r="O124" s="169"/>
    </row>
    <row r="125" spans="1:15" ht="19.5" customHeight="1">
      <c r="A125" s="94"/>
      <c r="B125" s="95" t="s">
        <v>148</v>
      </c>
      <c r="C125" s="99" t="s">
        <v>141</v>
      </c>
      <c r="D125" s="82">
        <v>1</v>
      </c>
      <c r="E125" s="15"/>
      <c r="F125" s="15"/>
      <c r="G125" s="98"/>
      <c r="H125" s="250"/>
      <c r="I125" s="251"/>
      <c r="O125" s="169"/>
    </row>
    <row r="126" spans="1:15" ht="17.25" customHeight="1">
      <c r="A126" s="94"/>
      <c r="B126" s="95" t="s">
        <v>149</v>
      </c>
      <c r="C126" s="43" t="s">
        <v>138</v>
      </c>
      <c r="D126" s="55">
        <v>247</v>
      </c>
      <c r="E126" s="15"/>
      <c r="F126" s="15"/>
      <c r="G126" s="98"/>
      <c r="H126" s="250"/>
      <c r="I126" s="251"/>
      <c r="O126" s="169"/>
    </row>
    <row r="127" spans="1:15" ht="10.5" customHeight="1">
      <c r="A127" s="94"/>
      <c r="B127" s="95" t="s">
        <v>150</v>
      </c>
      <c r="C127" s="43" t="s">
        <v>138</v>
      </c>
      <c r="D127" s="55">
        <v>247</v>
      </c>
      <c r="E127" s="15"/>
      <c r="F127" s="15"/>
      <c r="G127" s="98"/>
      <c r="H127" s="250"/>
      <c r="I127" s="251"/>
      <c r="O127" s="169"/>
    </row>
    <row r="128" spans="1:15" ht="9.75" customHeight="1">
      <c r="A128" s="94"/>
      <c r="B128" s="95" t="s">
        <v>151</v>
      </c>
      <c r="C128" s="99" t="s">
        <v>110</v>
      </c>
      <c r="D128" s="82">
        <v>12</v>
      </c>
      <c r="E128" s="15"/>
      <c r="F128" s="15"/>
      <c r="G128" s="98"/>
      <c r="H128" s="250"/>
      <c r="I128" s="251"/>
      <c r="O128" s="169"/>
    </row>
    <row r="129" spans="1:15" ht="10.5" customHeight="1">
      <c r="A129" s="94"/>
      <c r="B129" s="95" t="s">
        <v>152</v>
      </c>
      <c r="C129" s="43" t="s">
        <v>138</v>
      </c>
      <c r="D129" s="55">
        <v>247</v>
      </c>
      <c r="E129" s="15"/>
      <c r="F129" s="15"/>
      <c r="G129" s="98"/>
      <c r="H129" s="250"/>
      <c r="I129" s="251"/>
      <c r="O129" s="169"/>
    </row>
    <row r="130" spans="1:15" ht="17.25" customHeight="1">
      <c r="A130" s="94"/>
      <c r="B130" s="100" t="s">
        <v>153</v>
      </c>
      <c r="C130" s="43" t="s">
        <v>138</v>
      </c>
      <c r="D130" s="55">
        <v>247</v>
      </c>
      <c r="E130" s="15"/>
      <c r="F130" s="15"/>
      <c r="G130" s="98"/>
      <c r="H130" s="250"/>
      <c r="I130" s="251"/>
      <c r="O130" s="169"/>
    </row>
    <row r="131" spans="1:15" ht="9.75" customHeight="1">
      <c r="A131" s="94"/>
      <c r="B131" s="95" t="s">
        <v>154</v>
      </c>
      <c r="C131" s="43" t="s">
        <v>138</v>
      </c>
      <c r="D131" s="55">
        <v>247</v>
      </c>
      <c r="E131" s="15"/>
      <c r="F131" s="15"/>
      <c r="G131" s="98"/>
      <c r="H131" s="250"/>
      <c r="I131" s="251"/>
      <c r="O131" s="169"/>
    </row>
    <row r="132" spans="1:15" ht="9.75" customHeight="1">
      <c r="A132" s="94"/>
      <c r="B132" s="95" t="s">
        <v>155</v>
      </c>
      <c r="C132" s="14" t="s">
        <v>78</v>
      </c>
      <c r="D132" s="82"/>
      <c r="E132" s="96"/>
      <c r="F132" s="96"/>
      <c r="G132" s="97"/>
      <c r="H132" s="250"/>
      <c r="I132" s="251"/>
      <c r="O132" s="169"/>
    </row>
    <row r="133" spans="1:15" ht="51.75" customHeight="1">
      <c r="A133" s="94"/>
      <c r="B133" s="95" t="s">
        <v>156</v>
      </c>
      <c r="C133" s="14" t="s">
        <v>78</v>
      </c>
      <c r="D133" s="82"/>
      <c r="E133" s="96"/>
      <c r="F133" s="96"/>
      <c r="G133" s="97"/>
      <c r="H133" s="250"/>
      <c r="I133" s="251"/>
      <c r="O133" s="169"/>
    </row>
    <row r="134" spans="1:15" ht="12.75" customHeight="1">
      <c r="A134" s="94"/>
      <c r="B134" s="257" t="s">
        <v>157</v>
      </c>
      <c r="C134" s="14" t="s">
        <v>78</v>
      </c>
      <c r="D134" s="82"/>
      <c r="E134" s="15"/>
      <c r="F134" s="15"/>
      <c r="G134" s="98"/>
      <c r="H134" s="250"/>
      <c r="I134" s="251"/>
      <c r="O134" s="169"/>
    </row>
    <row r="135" spans="1:15" ht="18" customHeight="1">
      <c r="A135" s="101"/>
      <c r="B135" s="95" t="s">
        <v>158</v>
      </c>
      <c r="C135" s="43" t="s">
        <v>138</v>
      </c>
      <c r="D135" s="43">
        <v>247</v>
      </c>
      <c r="E135" s="102"/>
      <c r="F135" s="102"/>
      <c r="G135" s="103"/>
      <c r="H135" s="252"/>
      <c r="I135" s="253"/>
      <c r="J135" s="37"/>
      <c r="O135" s="169"/>
    </row>
    <row r="136" spans="1:15" ht="18" customHeight="1">
      <c r="A136" s="104"/>
      <c r="B136" s="198" t="s">
        <v>177</v>
      </c>
      <c r="C136" s="34" t="s">
        <v>178</v>
      </c>
      <c r="D136" s="19">
        <v>12</v>
      </c>
      <c r="E136" s="102"/>
      <c r="F136" s="102"/>
      <c r="G136" s="106"/>
      <c r="H136" s="107" t="e">
        <f>SUM(H4,H49,H71+F71,H76,H82,H83,H108,H110)</f>
        <v>#REF!</v>
      </c>
      <c r="I136" s="108" t="e">
        <f>H136/12/C137*1000</f>
        <v>#REF!</v>
      </c>
      <c r="O136" s="172"/>
    </row>
    <row r="137" spans="1:15" ht="22.5" customHeight="1">
      <c r="A137" s="75"/>
      <c r="B137" s="36" t="s">
        <v>159</v>
      </c>
      <c r="C137" s="163"/>
      <c r="D137" s="206"/>
      <c r="E137" s="110"/>
      <c r="F137" s="110"/>
      <c r="G137" s="110"/>
      <c r="H137" s="111"/>
      <c r="O137" s="169"/>
    </row>
    <row r="138" spans="1:15" ht="33" customHeight="1">
      <c r="A138" s="75"/>
      <c r="B138" s="36" t="s">
        <v>160</v>
      </c>
      <c r="C138" s="109">
        <v>27.98</v>
      </c>
      <c r="D138" s="25"/>
      <c r="E138" s="110"/>
      <c r="F138" s="110"/>
      <c r="G138" s="110"/>
      <c r="H138" s="112"/>
      <c r="O138" s="169"/>
    </row>
    <row r="139" spans="1:15" ht="15.75" customHeight="1">
      <c r="D139" s="25"/>
      <c r="E139" s="110"/>
      <c r="F139" s="110"/>
      <c r="G139" s="110"/>
      <c r="H139" s="111"/>
      <c r="O139" s="169"/>
    </row>
    <row r="140" spans="1:15" ht="33" customHeight="1">
      <c r="A140" s="254" t="s">
        <v>161</v>
      </c>
      <c r="B140" s="255"/>
      <c r="C140" s="256"/>
      <c r="D140" s="18"/>
      <c r="E140" s="113"/>
      <c r="F140" s="113"/>
      <c r="G140" s="113"/>
      <c r="H140" s="114"/>
      <c r="I140" s="115"/>
      <c r="O140" s="169"/>
    </row>
    <row r="141" spans="1:15" ht="14.25" customHeight="1">
      <c r="A141" s="116"/>
      <c r="B141" s="117" t="s">
        <v>172</v>
      </c>
      <c r="C141" s="118"/>
      <c r="D141" s="55"/>
      <c r="E141" s="119"/>
      <c r="F141" s="119"/>
      <c r="G141" s="119"/>
      <c r="H141" s="120"/>
      <c r="I141" s="121"/>
      <c r="O141" s="169"/>
    </row>
    <row r="142" spans="1:15" ht="49.5" customHeight="1">
      <c r="A142" s="116"/>
      <c r="B142" s="122" t="s">
        <v>162</v>
      </c>
      <c r="C142" s="123"/>
      <c r="D142" s="99"/>
      <c r="E142" s="124"/>
      <c r="F142" s="124"/>
      <c r="G142" s="124"/>
      <c r="H142" s="125"/>
      <c r="I142" s="126"/>
      <c r="O142" s="169"/>
    </row>
    <row r="143" spans="1:15" ht="15.75" customHeight="1">
      <c r="A143" s="241"/>
      <c r="B143" s="241"/>
      <c r="C143" s="241"/>
      <c r="D143" s="241"/>
      <c r="E143" s="241"/>
      <c r="F143" s="241"/>
      <c r="G143" s="241"/>
      <c r="H143" s="241"/>
      <c r="I143" s="241"/>
    </row>
    <row r="144" spans="1:15" ht="15.75" customHeight="1">
      <c r="A144" s="104"/>
      <c r="B144" s="127"/>
      <c r="C144" s="128"/>
      <c r="D144" s="25"/>
      <c r="E144" s="110"/>
      <c r="F144" s="110"/>
      <c r="G144" s="110"/>
      <c r="H144" s="111"/>
      <c r="I144" s="129"/>
    </row>
    <row r="145" spans="1:2">
      <c r="A145" s="130" t="s">
        <v>163</v>
      </c>
      <c r="B145" s="131"/>
    </row>
    <row r="146" spans="1:2">
      <c r="A146" s="133" t="s">
        <v>164</v>
      </c>
      <c r="B146" s="133"/>
    </row>
    <row r="147" spans="1:2">
      <c r="A147" s="131" t="s">
        <v>165</v>
      </c>
      <c r="B147" s="131"/>
    </row>
    <row r="148" spans="1:2">
      <c r="A148" s="131" t="s">
        <v>166</v>
      </c>
      <c r="B148" s="131"/>
    </row>
    <row r="149" spans="1:2">
      <c r="A149" s="134"/>
      <c r="B149" s="134"/>
    </row>
    <row r="150" spans="1:2">
      <c r="A150" s="134"/>
      <c r="B150" s="134"/>
    </row>
    <row r="151" spans="1:2">
      <c r="A151" s="134"/>
      <c r="B151" s="134"/>
    </row>
    <row r="152" spans="1:2">
      <c r="A152" s="134"/>
      <c r="B152" s="134"/>
    </row>
    <row r="153" spans="1:2">
      <c r="A153" s="134"/>
      <c r="B153" s="134"/>
    </row>
    <row r="154" spans="1:2">
      <c r="A154" s="134"/>
      <c r="B154" s="134"/>
    </row>
    <row r="155" spans="1:2">
      <c r="A155" s="134"/>
      <c r="B155" s="134"/>
    </row>
    <row r="156" spans="1:2">
      <c r="A156" s="134"/>
      <c r="B156" s="134"/>
    </row>
    <row r="157" spans="1:2">
      <c r="A157" s="134"/>
      <c r="B157" s="134"/>
    </row>
    <row r="158" spans="1:2">
      <c r="A158" s="134"/>
      <c r="B158" s="134"/>
    </row>
    <row r="159" spans="1:2">
      <c r="A159" s="134"/>
      <c r="B159" s="134"/>
    </row>
    <row r="160" spans="1:2">
      <c r="A160" s="134"/>
      <c r="B160" s="134"/>
    </row>
    <row r="161" spans="1:2">
      <c r="A161" s="134"/>
      <c r="B161" s="134"/>
    </row>
    <row r="162" spans="1:2">
      <c r="A162" s="134"/>
      <c r="B162" s="134"/>
    </row>
    <row r="163" spans="1:2">
      <c r="A163" s="134"/>
      <c r="B163" s="134"/>
    </row>
    <row r="164" spans="1:2">
      <c r="A164" s="134"/>
      <c r="B164" s="134"/>
    </row>
    <row r="165" spans="1:2">
      <c r="A165" s="134"/>
      <c r="B165" s="134"/>
    </row>
    <row r="166" spans="1:2">
      <c r="A166" s="134"/>
      <c r="B166" s="134"/>
    </row>
    <row r="167" spans="1:2">
      <c r="A167" s="134"/>
      <c r="B167" s="134"/>
    </row>
    <row r="168" spans="1:2">
      <c r="A168" s="134"/>
      <c r="B168" s="134"/>
    </row>
    <row r="169" spans="1:2">
      <c r="A169" s="134"/>
      <c r="B169" s="134"/>
    </row>
    <row r="170" spans="1:2">
      <c r="A170" s="134"/>
      <c r="B170" s="134"/>
    </row>
    <row r="171" spans="1:2">
      <c r="A171" s="134"/>
      <c r="B171" s="134"/>
    </row>
    <row r="172" spans="1:2">
      <c r="A172" s="134"/>
      <c r="B172" s="134"/>
    </row>
    <row r="173" spans="1:2">
      <c r="A173" s="134"/>
      <c r="B173" s="134"/>
    </row>
    <row r="174" spans="1:2">
      <c r="A174" s="134"/>
      <c r="B174" s="134"/>
    </row>
    <row r="175" spans="1:2">
      <c r="A175" s="134"/>
      <c r="B175" s="134"/>
    </row>
    <row r="176" spans="1:2">
      <c r="A176" s="134"/>
      <c r="B176" s="134"/>
    </row>
    <row r="177" spans="1:2">
      <c r="A177" s="134"/>
      <c r="B177" s="134"/>
    </row>
    <row r="178" spans="1:2">
      <c r="A178" s="134"/>
      <c r="B178" s="134"/>
    </row>
    <row r="179" spans="1:2">
      <c r="A179" s="134"/>
      <c r="B179" s="134"/>
    </row>
    <row r="180" spans="1:2">
      <c r="A180" s="134"/>
      <c r="B180" s="134"/>
    </row>
    <row r="181" spans="1:2">
      <c r="A181" s="134"/>
      <c r="B181" s="134"/>
    </row>
    <row r="182" spans="1:2">
      <c r="A182" s="134"/>
      <c r="B182" s="134"/>
    </row>
    <row r="183" spans="1:2">
      <c r="A183" s="134"/>
      <c r="B183" s="134"/>
    </row>
    <row r="184" spans="1:2">
      <c r="A184" s="134"/>
      <c r="B184" s="134"/>
    </row>
    <row r="185" spans="1:2">
      <c r="A185" s="134"/>
      <c r="B185" s="134"/>
    </row>
    <row r="186" spans="1:2">
      <c r="A186" s="134"/>
      <c r="B186" s="134"/>
    </row>
    <row r="187" spans="1:2">
      <c r="A187" s="134"/>
      <c r="B187" s="134"/>
    </row>
    <row r="188" spans="1:2">
      <c r="A188" s="134"/>
      <c r="B188" s="134"/>
    </row>
    <row r="189" spans="1:2">
      <c r="A189" s="134"/>
      <c r="B189" s="134"/>
    </row>
    <row r="190" spans="1:2">
      <c r="A190" s="134"/>
      <c r="B190" s="134"/>
    </row>
    <row r="191" spans="1:2">
      <c r="A191" s="134"/>
      <c r="B191" s="134"/>
    </row>
    <row r="192" spans="1:2">
      <c r="A192" s="134"/>
      <c r="B192" s="134"/>
    </row>
    <row r="193" spans="1:2">
      <c r="A193" s="134"/>
      <c r="B193" s="134"/>
    </row>
    <row r="194" spans="1:2">
      <c r="A194" s="134"/>
      <c r="B194" s="134"/>
    </row>
    <row r="195" spans="1:2">
      <c r="A195" s="134"/>
      <c r="B195" s="134"/>
    </row>
    <row r="196" spans="1:2">
      <c r="A196" s="134"/>
      <c r="B196" s="134"/>
    </row>
    <row r="197" spans="1:2">
      <c r="A197" s="134"/>
      <c r="B197" s="134"/>
    </row>
    <row r="198" spans="1:2">
      <c r="A198" s="134"/>
      <c r="B198" s="134"/>
    </row>
    <row r="199" spans="1:2">
      <c r="A199" s="134"/>
      <c r="B199" s="134"/>
    </row>
    <row r="200" spans="1:2">
      <c r="A200" s="134"/>
      <c r="B200" s="134"/>
    </row>
    <row r="201" spans="1:2">
      <c r="A201" s="134"/>
      <c r="B201" s="134"/>
    </row>
    <row r="202" spans="1:2">
      <c r="A202" s="134"/>
      <c r="B202" s="134"/>
    </row>
    <row r="203" spans="1:2">
      <c r="A203" s="134"/>
      <c r="B203" s="134"/>
    </row>
    <row r="204" spans="1:2">
      <c r="A204" s="134"/>
      <c r="B204" s="134"/>
    </row>
    <row r="205" spans="1:2">
      <c r="A205" s="134"/>
      <c r="B205" s="134"/>
    </row>
    <row r="206" spans="1:2">
      <c r="A206" s="134"/>
      <c r="B206" s="134"/>
    </row>
    <row r="207" spans="1:2">
      <c r="A207" s="134"/>
      <c r="B207" s="134"/>
    </row>
    <row r="208" spans="1:2">
      <c r="A208" s="134"/>
      <c r="B208" s="134"/>
    </row>
    <row r="209" spans="1:2">
      <c r="A209" s="134"/>
      <c r="B209" s="134"/>
    </row>
    <row r="210" spans="1:2">
      <c r="A210" s="134"/>
      <c r="B210" s="134"/>
    </row>
    <row r="211" spans="1:2">
      <c r="A211" s="134"/>
      <c r="B211" s="134"/>
    </row>
    <row r="212" spans="1:2">
      <c r="A212" s="134"/>
      <c r="B212" s="134"/>
    </row>
    <row r="213" spans="1:2">
      <c r="A213" s="134"/>
      <c r="B213" s="134"/>
    </row>
    <row r="214" spans="1:2">
      <c r="A214" s="134"/>
      <c r="B214" s="134"/>
    </row>
    <row r="215" spans="1:2">
      <c r="A215" s="134"/>
      <c r="B215" s="134"/>
    </row>
    <row r="216" spans="1:2">
      <c r="A216" s="134"/>
      <c r="B216" s="134"/>
    </row>
    <row r="217" spans="1:2">
      <c r="A217" s="134"/>
      <c r="B217" s="134"/>
    </row>
    <row r="218" spans="1:2">
      <c r="A218" s="134"/>
      <c r="B218" s="134"/>
    </row>
    <row r="219" spans="1:2">
      <c r="A219" s="134"/>
      <c r="B219" s="134"/>
    </row>
    <row r="220" spans="1:2">
      <c r="A220" s="134"/>
      <c r="B220" s="134"/>
    </row>
    <row r="221" spans="1:2">
      <c r="A221" s="134"/>
      <c r="B221" s="134"/>
    </row>
    <row r="222" spans="1:2">
      <c r="A222" s="134"/>
      <c r="B222" s="134"/>
    </row>
    <row r="223" spans="1:2">
      <c r="A223" s="134"/>
      <c r="B223" s="134"/>
    </row>
    <row r="224" spans="1:2">
      <c r="A224" s="134"/>
      <c r="B224" s="134"/>
    </row>
    <row r="225" spans="1:2">
      <c r="A225" s="134"/>
      <c r="B225" s="134"/>
    </row>
    <row r="226" spans="1:2">
      <c r="A226" s="134"/>
      <c r="B226" s="134"/>
    </row>
    <row r="227" spans="1:2">
      <c r="A227" s="134"/>
      <c r="B227" s="134"/>
    </row>
    <row r="228" spans="1:2">
      <c r="A228" s="134"/>
      <c r="B228" s="134"/>
    </row>
    <row r="229" spans="1:2">
      <c r="A229" s="134"/>
      <c r="B229" s="134"/>
    </row>
    <row r="230" spans="1:2">
      <c r="A230" s="134"/>
      <c r="B230" s="134"/>
    </row>
    <row r="231" spans="1:2">
      <c r="A231" s="134"/>
      <c r="B231" s="134"/>
    </row>
    <row r="232" spans="1:2">
      <c r="A232" s="134"/>
      <c r="B232" s="134"/>
    </row>
    <row r="233" spans="1:2">
      <c r="A233" s="134"/>
      <c r="B233" s="134"/>
    </row>
    <row r="234" spans="1:2">
      <c r="A234" s="134"/>
      <c r="B234" s="134"/>
    </row>
    <row r="235" spans="1:2">
      <c r="A235" s="134"/>
      <c r="B235" s="134"/>
    </row>
    <row r="236" spans="1:2">
      <c r="A236" s="134"/>
      <c r="B236" s="134"/>
    </row>
    <row r="237" spans="1:2">
      <c r="A237" s="134"/>
      <c r="B237" s="134"/>
    </row>
    <row r="238" spans="1:2">
      <c r="A238" s="134"/>
      <c r="B238" s="134"/>
    </row>
    <row r="239" spans="1:2">
      <c r="A239" s="134"/>
      <c r="B239" s="134"/>
    </row>
    <row r="240" spans="1:2">
      <c r="A240" s="134"/>
      <c r="B240" s="134"/>
    </row>
    <row r="241" spans="1:2">
      <c r="A241" s="134"/>
      <c r="B241" s="134"/>
    </row>
    <row r="242" spans="1:2">
      <c r="A242" s="134"/>
      <c r="B242" s="134"/>
    </row>
    <row r="243" spans="1:2">
      <c r="A243" s="134"/>
      <c r="B243" s="134"/>
    </row>
    <row r="244" spans="1:2">
      <c r="A244" s="134"/>
      <c r="B244" s="134"/>
    </row>
    <row r="245" spans="1:2">
      <c r="A245" s="134"/>
      <c r="B245" s="134"/>
    </row>
    <row r="246" spans="1:2">
      <c r="A246" s="134"/>
      <c r="B246" s="134"/>
    </row>
    <row r="247" spans="1:2">
      <c r="A247" s="134"/>
      <c r="B247" s="134"/>
    </row>
    <row r="248" spans="1:2">
      <c r="A248" s="134"/>
      <c r="B248" s="134"/>
    </row>
    <row r="249" spans="1:2">
      <c r="A249" s="134"/>
      <c r="B249" s="134"/>
    </row>
    <row r="250" spans="1:2">
      <c r="A250" s="134"/>
      <c r="B250" s="134"/>
    </row>
    <row r="251" spans="1:2">
      <c r="A251" s="134"/>
      <c r="B251" s="134"/>
    </row>
    <row r="252" spans="1:2">
      <c r="A252" s="134"/>
      <c r="B252" s="134"/>
    </row>
    <row r="253" spans="1:2">
      <c r="A253" s="134"/>
      <c r="B253" s="134"/>
    </row>
    <row r="254" spans="1:2">
      <c r="A254" s="134"/>
      <c r="B254" s="134"/>
    </row>
  </sheetData>
  <mergeCells count="33">
    <mergeCell ref="A143:I143"/>
    <mergeCell ref="J78:K78"/>
    <mergeCell ref="A80:D80"/>
    <mergeCell ref="A83:C83"/>
    <mergeCell ref="A84:C84"/>
    <mergeCell ref="A100:C100"/>
    <mergeCell ref="A114:C114"/>
    <mergeCell ref="H114:I135"/>
    <mergeCell ref="A140:C140"/>
    <mergeCell ref="A50:C50"/>
    <mergeCell ref="A55:C55"/>
    <mergeCell ref="A60:D60"/>
    <mergeCell ref="A113:C113"/>
    <mergeCell ref="A71:D71"/>
    <mergeCell ref="A76:D76"/>
    <mergeCell ref="A107:C107"/>
    <mergeCell ref="A109:C109"/>
    <mergeCell ref="A19:C19"/>
    <mergeCell ref="A105:B105"/>
    <mergeCell ref="A1:C1"/>
    <mergeCell ref="A2:C2"/>
    <mergeCell ref="A5:C5"/>
    <mergeCell ref="A11:C11"/>
    <mergeCell ref="A16:C16"/>
    <mergeCell ref="A67:D67"/>
    <mergeCell ref="A23:C23"/>
    <mergeCell ref="A26:C26"/>
    <mergeCell ref="A46:C46"/>
    <mergeCell ref="A49:C49"/>
    <mergeCell ref="A32:C32"/>
    <mergeCell ref="A36:C36"/>
    <mergeCell ref="A41:C41"/>
    <mergeCell ref="A43:C43"/>
  </mergeCells>
  <phoneticPr fontId="0" type="noConversion"/>
  <pageMargins left="0.23622047244094491" right="0.21" top="0.39370078740157483" bottom="0.35433070866141736" header="0.19685039370078741" footer="0.2362204724409449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27,98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2016-10-21T18:14:12Z</dcterms:modified>
</cp:coreProperties>
</file>